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129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minch\Desktop\"/>
    </mc:Choice>
  </mc:AlternateContent>
  <xr:revisionPtr revIDLastSave="0" documentId="8_{F8626B11-5C46-47DA-B0A3-84667E6CB843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园区清单" sheetId="3" r:id="rId1"/>
    <sheet name="3.仲夏花园酒店4#楼改造工程" sheetId="2" state="hidden" r:id="rId2"/>
    <sheet name="安全标识样式、编号" sheetId="4" r:id="rId3"/>
  </sheets>
  <calcPr calcId="191029"/>
</workbook>
</file>

<file path=xl/calcChain.xml><?xml version="1.0" encoding="utf-8"?>
<calcChain xmlns="http://schemas.openxmlformats.org/spreadsheetml/2006/main">
  <c r="H25" i="2" l="1"/>
  <c r="G25" i="2"/>
  <c r="F25" i="2"/>
  <c r="E25" i="2"/>
  <c r="G24" i="2"/>
  <c r="F24" i="2"/>
  <c r="G23" i="2"/>
  <c r="G22" i="2"/>
  <c r="E22" i="2"/>
  <c r="G21" i="2"/>
  <c r="G20" i="2"/>
  <c r="E20" i="2"/>
  <c r="G19" i="2"/>
  <c r="E19" i="2"/>
  <c r="G18" i="2"/>
  <c r="E18" i="2"/>
  <c r="G17" i="2"/>
  <c r="E17" i="2"/>
  <c r="G16" i="2"/>
  <c r="E16" i="2"/>
  <c r="G15" i="2"/>
  <c r="E15" i="2"/>
  <c r="G14" i="2"/>
  <c r="G13" i="2"/>
  <c r="E13" i="2"/>
  <c r="G12" i="2"/>
  <c r="G10" i="2"/>
  <c r="E10" i="2"/>
  <c r="G9" i="2"/>
  <c r="E9" i="2"/>
  <c r="G8" i="2"/>
  <c r="E8" i="2"/>
  <c r="G7" i="2"/>
  <c r="G6" i="2"/>
  <c r="G5" i="2"/>
  <c r="E5" i="2"/>
  <c r="G4" i="2"/>
  <c r="G3" i="2"/>
</calcChain>
</file>

<file path=xl/sharedStrings.xml><?xml version="1.0" encoding="utf-8"?>
<sst xmlns="http://schemas.openxmlformats.org/spreadsheetml/2006/main" count="170" uniqueCount="126">
  <si>
    <t>中国健康养老集团有限公司昌平福彩项目
(第1批)基础修缮内容清单</t>
  </si>
  <si>
    <t>序号</t>
  </si>
  <si>
    <t>维修地点</t>
  </si>
  <si>
    <t>维修事项</t>
  </si>
  <si>
    <t>现场图片</t>
  </si>
  <si>
    <t>做法参考图</t>
  </si>
  <si>
    <t>备注</t>
  </si>
  <si>
    <t>单位</t>
  </si>
  <si>
    <t>数量</t>
  </si>
  <si>
    <t>要求</t>
  </si>
  <si>
    <t>主楼北侧</t>
  </si>
  <si>
    <t>铺设混凝土道路</t>
  </si>
  <si>
    <t>垃圾站至天然气站
70*3米，厚度：15厘米
道路中有1处污水井需安装井盖
水泥路面高平地5公分
碎石基层，混凝土路面C20,厚度15，根据规范要求设置分割缝
上铺设绿色密目安全网</t>
  </si>
  <si>
    <t>平米</t>
  </si>
  <si>
    <t>院区外围栏</t>
  </si>
  <si>
    <t>北侧外墙护栏维修</t>
  </si>
  <si>
    <t>栏杆维修，刷漆</t>
  </si>
  <si>
    <t>米</t>
  </si>
  <si>
    <t>院内护栏</t>
  </si>
  <si>
    <t>院内北侧加装2个花箱</t>
  </si>
  <si>
    <t>整体长度22米
花箱高度1.2米</t>
  </si>
  <si>
    <t>更换花箱</t>
  </si>
  <si>
    <t>停车区加装1个护栏</t>
  </si>
  <si>
    <t>与两侧现状护栏保持一致，不锈钢材质，整体长度14米</t>
  </si>
  <si>
    <t>院内种菜区两侧加装护栏</t>
  </si>
  <si>
    <t>不锈钢材质
留门宽2.5米</t>
  </si>
  <si>
    <t>进入园区设置围栏，下楼梯位置加装同类不锈钢扶手</t>
  </si>
  <si>
    <t>湖区</t>
  </si>
  <si>
    <t>池塘加装护栏、木栈道</t>
  </si>
  <si>
    <t>整体长度92米
留门两个，各宽1.5米</t>
  </si>
  <si>
    <t>院内防护门</t>
  </si>
  <si>
    <t>加装不锈钢门</t>
  </si>
  <si>
    <t>1.5米宽，2.5米高
加门禁及闭门器</t>
  </si>
  <si>
    <t>项</t>
  </si>
  <si>
    <t>2.5米高，2米宽</t>
  </si>
  <si>
    <t>增加湖区1处门</t>
  </si>
  <si>
    <t>1.8米高，2.8米宽</t>
  </si>
  <si>
    <t>院内北侧高台</t>
  </si>
  <si>
    <t>铁丝围挡</t>
  </si>
  <si>
    <t>高度1.8米</t>
  </si>
  <si>
    <t>增加高台铁丝网封闭北侧高地</t>
  </si>
  <si>
    <t>院内防护栏</t>
  </si>
  <si>
    <t>增加花箱围挡</t>
  </si>
  <si>
    <t>院内垃圾站</t>
  </si>
  <si>
    <t>修建1处垃圾站</t>
  </si>
  <si>
    <t>垃圾站采用不锈钢材质，带顶</t>
  </si>
  <si>
    <t>院内南侧平台</t>
  </si>
  <si>
    <t>增加健身器材</t>
  </si>
  <si>
    <t>一组健身器材，共8个</t>
  </si>
  <si>
    <t>旗杆维修</t>
  </si>
  <si>
    <t>更换顶部滑轮及钢丝绳</t>
  </si>
  <si>
    <t>安装座椅</t>
  </si>
  <si>
    <t>个</t>
  </si>
  <si>
    <t>园林</t>
  </si>
  <si>
    <t>警示及引导标牌</t>
  </si>
  <si>
    <t>全项目范围</t>
  </si>
  <si>
    <t>除草</t>
  </si>
  <si>
    <t>含局部区域（100平米，深约0.3米）的土方开挖，排水井修复（1个）</t>
  </si>
  <si>
    <t>园区监控</t>
  </si>
  <si>
    <t>整体监控及机电管线铺设</t>
  </si>
  <si>
    <t>预计需40个，全项目范围</t>
  </si>
  <si>
    <r>
      <rPr>
        <sz val="16"/>
        <color theme="1"/>
        <rFont val="微软雅黑"/>
        <charset val="134"/>
      </rPr>
      <t xml:space="preserve">池边及主要走道，
停车场、燃气站，20个摄像头。
</t>
    </r>
    <r>
      <rPr>
        <sz val="16"/>
        <color rgb="FFFF0000"/>
        <rFont val="微软雅黑"/>
        <charset val="134"/>
      </rPr>
      <t>需提供样品及现场布设方案</t>
    </r>
  </si>
  <si>
    <t>水表所在地下空间属于有限空间，需要在周边加设围栏、标识</t>
  </si>
  <si>
    <t>提供参考方案及报价</t>
  </si>
  <si>
    <t>合计</t>
  </si>
  <si>
    <t>大连仲夏花园大酒店4#楼改造费用估算</t>
  </si>
  <si>
    <t>建筑面积：m2</t>
  </si>
  <si>
    <t>名称</t>
  </si>
  <si>
    <t>工程量</t>
  </si>
  <si>
    <t>单价（元）</t>
  </si>
  <si>
    <t>合计
（万元）</t>
  </si>
  <si>
    <t>一</t>
  </si>
  <si>
    <t>建安工程费</t>
  </si>
  <si>
    <t>拆除工程</t>
  </si>
  <si>
    <t>拆除</t>
  </si>
  <si>
    <t>m2</t>
  </si>
  <si>
    <t>建筑工程</t>
  </si>
  <si>
    <t>结构工程</t>
  </si>
  <si>
    <t>部分结构加固</t>
  </si>
  <si>
    <t>屋面防水工程</t>
  </si>
  <si>
    <t>防水老化</t>
  </si>
  <si>
    <t>外墙工程</t>
  </si>
  <si>
    <t>外墙及外窗保洁清洗</t>
  </si>
  <si>
    <t>外窗工程</t>
  </si>
  <si>
    <t>电梯</t>
  </si>
  <si>
    <t>外挂电梯+钢结构及内部装饰</t>
  </si>
  <si>
    <t>装饰工程</t>
  </si>
  <si>
    <t>室内装修整改</t>
  </si>
  <si>
    <t>室内装饰，含适老化扶手等</t>
  </si>
  <si>
    <t>安装工程</t>
  </si>
  <si>
    <t>消防工程</t>
  </si>
  <si>
    <t>强电工程</t>
  </si>
  <si>
    <t>暖气</t>
  </si>
  <si>
    <t>部分地暖维修</t>
  </si>
  <si>
    <t>弱电工程</t>
  </si>
  <si>
    <t>适老化紧急呼叫等系统，广播系统</t>
  </si>
  <si>
    <t>给排水工程</t>
  </si>
  <si>
    <t>暖通工程</t>
  </si>
  <si>
    <t>二</t>
  </si>
  <si>
    <t>建设工程其它费用</t>
  </si>
  <si>
    <t>项目建设管理费</t>
  </si>
  <si>
    <t>三</t>
  </si>
  <si>
    <t>软饰</t>
  </si>
  <si>
    <t>四</t>
  </si>
  <si>
    <t>预备费</t>
  </si>
  <si>
    <t>五</t>
  </si>
  <si>
    <t>工程总造价</t>
  </si>
  <si>
    <r>
      <rPr>
        <sz val="11"/>
        <color theme="1"/>
        <rFont val="微软雅黑"/>
        <charset val="134"/>
      </rPr>
      <t>说明：本项目为仲夏花园酒店4号楼，为独栋建筑，建筑面积为1300平米，共计3层，客房23间，46床，室内相关地暖、地面等区域</t>
    </r>
    <r>
      <rPr>
        <sz val="11"/>
        <color rgb="FFFF0000"/>
        <rFont val="微软雅黑"/>
        <charset val="134"/>
      </rPr>
      <t>考虑利旧</t>
    </r>
    <r>
      <rPr>
        <sz val="11"/>
        <color theme="1"/>
        <rFont val="微软雅黑"/>
        <charset val="134"/>
      </rPr>
      <t>；</t>
    </r>
  </si>
  <si>
    <r>
      <rPr>
        <sz val="22"/>
        <color theme="1"/>
        <rFont val="宋体"/>
        <charset val="134"/>
        <scheme val="minor"/>
      </rPr>
      <t>编号</t>
    </r>
    <r>
      <rPr>
        <sz val="22"/>
        <color theme="1"/>
        <rFont val="Calibri"/>
        <family val="2"/>
      </rPr>
      <t>①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</si>
  <si>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②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</si>
  <si>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③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</si>
  <si>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④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</si>
  <si>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⑤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</si>
  <si>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⑥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</si>
  <si>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⑦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</si>
  <si>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⑧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</si>
  <si>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⑨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</si>
  <si>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Microsoft YaHei"/>
        <charset val="134"/>
      </rPr>
      <t>⑩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</si>
  <si>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宋体"/>
        <charset val="134"/>
      </rPr>
      <t>⑪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</si>
  <si>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宋体"/>
        <charset val="134"/>
      </rPr>
      <t>⑫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</si>
  <si>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宋体"/>
        <charset val="134"/>
      </rPr>
      <t>⑬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</si>
  <si>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宋体"/>
        <charset val="134"/>
      </rPr>
      <t>⑭</t>
    </r>
  </si>
  <si>
    <r>
      <rPr>
        <sz val="20"/>
        <color theme="1"/>
        <rFont val="宋体"/>
        <charset val="134"/>
        <scheme val="minor"/>
      </rPr>
      <t>编号</t>
    </r>
    <r>
      <rPr>
        <sz val="20"/>
        <color theme="1"/>
        <rFont val="宋体"/>
        <charset val="134"/>
      </rPr>
      <t>⑮</t>
    </r>
  </si>
  <si>
    <t>甲方提供样式</t>
    <phoneticPr fontId="15" type="noConversion"/>
  </si>
  <si>
    <t>见附件图纸</t>
    <phoneticPr fontId="15" type="noConversion"/>
  </si>
  <si>
    <t>入口综合警示牌
局部增加警示牌</t>
    <phoneticPr fontId="1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</si>
</sst>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8" formatCode="0.00_ "/>
    <numFmt numFmtId="179" formatCode="0_ "/>
    <numFmt numFmtId="180" formatCode="#,##0_ "/>
    <numFmt numFmtId="181" formatCode="0.0_ "/>
  </numFmts>
  <fonts count="17">
    <font>
      <sz val="11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22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0.5"/>
      <color rgb="FF000000"/>
      <name val="仿宋"/>
      <charset val="134"/>
    </font>
    <font>
      <sz val="10.5"/>
      <color rgb="FF000000"/>
      <name val="仿宋"/>
      <charset val="134"/>
    </font>
    <font>
      <sz val="11"/>
      <color theme="1"/>
      <name val="微软雅黑"/>
      <charset val="134"/>
    </font>
    <font>
      <sz val="16"/>
      <color theme="1"/>
      <name val="微软雅黑"/>
      <charset val="134"/>
    </font>
    <font>
      <b/>
      <sz val="24"/>
      <color theme="1"/>
      <name val="微软雅黑"/>
      <charset val="134"/>
    </font>
    <font>
      <b/>
      <sz val="16"/>
      <color theme="1"/>
      <name val="微软雅黑"/>
      <charset val="134"/>
    </font>
    <font>
      <sz val="16"/>
      <color rgb="FFFF0000"/>
      <name val="微软雅黑"/>
      <charset val="134"/>
    </font>
    <font>
      <sz val="20"/>
      <color theme="1"/>
      <name val="宋体"/>
      <charset val="134"/>
    </font>
    <font>
      <sz val="20"/>
      <color theme="1"/>
      <name val="Microsoft YaHei"/>
      <charset val="134"/>
    </font>
    <font>
      <sz val="11"/>
      <color rgb="FFFF0000"/>
      <name val="微软雅黑"/>
      <charset val="134"/>
    </font>
    <font>
      <sz val="22"/>
      <color theme="1"/>
      <name val="Calibri"/>
      <family val="2"/>
    </font>
    <font>
      <sz val="9"/>
      <name val="宋体"/>
      <family val="3"/>
      <charset val="134"/>
      <scheme val="minor"/>
    </font>
    <font>
      <sz val="16"/>
      <color theme="1"/>
      <name val="微软雅黑"/>
      <family val="2"/>
      <charset val="134"/>
    </font>
  </fonts>
  <fills count="5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7" tint="0.79985961485641044"/>
        <bgColor indexed="64"/>
      </patternFill>
    </fill>
    <fill>
      <patternFill patternType="solid">
        <fgColor rgb="FF92D050"/>
        <bgColor indexed="64"/>
      </patternFill>
    </fill>
  </fills>
  <borders count="17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74">
    <xf numFmtId="0" fontId="0" fillId="0" borderId="0" xfId="0">
      <alignment vertical="center"/>
    </xf>
    <xf numFmtId="0" fontId="1" fillId="0" borderId="0" xfId="0" applyFont="1">
      <alignment vertical="center"/>
    </xf>
    <xf numFmtId="0" fontId="4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4" fillId="2" borderId="5" xfId="0" applyFont="1" applyFill="1" applyBorder="1" applyAlignment="1">
      <alignment horizontal="left" vertical="center" wrapText="1"/>
    </xf>
    <xf numFmtId="0" fontId="4" fillId="2" borderId="5" xfId="0" applyFont="1" applyFill="1" applyBorder="1" applyAlignment="1">
      <alignment horizontal="center" vertical="center" wrapText="1"/>
    </xf>
    <xf numFmtId="178" fontId="4" fillId="2" borderId="5" xfId="0" applyNumberFormat="1" applyFont="1" applyFill="1" applyBorder="1" applyAlignment="1">
      <alignment horizontal="right"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4" fillId="3" borderId="4" xfId="0" applyFont="1" applyFill="1" applyBorder="1" applyAlignment="1">
      <alignment horizontal="center" vertical="center" wrapText="1"/>
    </xf>
    <xf numFmtId="0" fontId="4" fillId="3" borderId="5" xfId="0" applyFont="1" applyFill="1" applyBorder="1" applyAlignment="1">
      <alignment horizontal="left" vertical="center" wrapText="1"/>
    </xf>
    <xf numFmtId="0" fontId="4" fillId="3" borderId="5" xfId="0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left" vertical="center"/>
    </xf>
    <xf numFmtId="178" fontId="4" fillId="3" borderId="5" xfId="0" applyNumberFormat="1" applyFont="1" applyFill="1" applyBorder="1" applyAlignment="1">
      <alignment horizontal="right" vertical="center"/>
    </xf>
    <xf numFmtId="0" fontId="4" fillId="3" borderId="6" xfId="0" applyFont="1" applyFill="1" applyBorder="1" applyAlignment="1">
      <alignment horizontal="left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left" vertical="center" wrapText="1"/>
    </xf>
    <xf numFmtId="0" fontId="5" fillId="0" borderId="5" xfId="0" applyFont="1" applyBorder="1" applyAlignment="1">
      <alignment horizontal="center" vertical="center" wrapText="1"/>
    </xf>
    <xf numFmtId="179" fontId="5" fillId="0" borderId="5" xfId="0" applyNumberFormat="1" applyFont="1" applyBorder="1" applyAlignment="1">
      <alignment horizontal="right" vertical="center" wrapText="1"/>
    </xf>
    <xf numFmtId="0" fontId="5" fillId="0" borderId="5" xfId="0" applyFont="1" applyBorder="1" applyAlignment="1">
      <alignment horizontal="right" vertical="center" wrapText="1"/>
    </xf>
    <xf numFmtId="178" fontId="5" fillId="0" borderId="5" xfId="0" applyNumberFormat="1" applyFont="1" applyBorder="1" applyAlignment="1">
      <alignment horizontal="right" vertical="center" wrapText="1"/>
    </xf>
    <xf numFmtId="0" fontId="5" fillId="0" borderId="6" xfId="0" applyFont="1" applyBorder="1" applyAlignment="1">
      <alignment horizontal="left" vertical="center" wrapText="1"/>
    </xf>
    <xf numFmtId="0" fontId="4" fillId="4" borderId="7" xfId="0" applyFont="1" applyFill="1" applyBorder="1" applyAlignment="1">
      <alignment horizontal="center" vertical="center"/>
    </xf>
    <xf numFmtId="0" fontId="4" fillId="4" borderId="8" xfId="0" applyFont="1" applyFill="1" applyBorder="1" applyAlignment="1">
      <alignment horizontal="left" vertical="center" wrapText="1"/>
    </xf>
    <xf numFmtId="0" fontId="4" fillId="4" borderId="8" xfId="0" applyFont="1" applyFill="1" applyBorder="1" applyAlignment="1">
      <alignment horizontal="center" vertical="center"/>
    </xf>
    <xf numFmtId="179" fontId="4" fillId="4" borderId="8" xfId="0" applyNumberFormat="1" applyFont="1" applyFill="1" applyBorder="1" applyAlignment="1">
      <alignment horizontal="right" vertical="center"/>
    </xf>
    <xf numFmtId="180" fontId="4" fillId="4" borderId="8" xfId="0" applyNumberFormat="1" applyFont="1" applyFill="1" applyBorder="1" applyAlignment="1">
      <alignment horizontal="right" vertical="center"/>
    </xf>
    <xf numFmtId="178" fontId="4" fillId="4" borderId="8" xfId="0" applyNumberFormat="1" applyFont="1" applyFill="1" applyBorder="1" applyAlignment="1">
      <alignment horizontal="right" vertical="center"/>
    </xf>
    <xf numFmtId="178" fontId="4" fillId="4" borderId="9" xfId="0" applyNumberFormat="1" applyFont="1" applyFill="1" applyBorder="1" applyAlignment="1">
      <alignment horizontal="left" vertical="center"/>
    </xf>
    <xf numFmtId="181" fontId="0" fillId="0" borderId="0" xfId="0" applyNumberFormat="1">
      <alignment vertical="center"/>
    </xf>
    <xf numFmtId="0" fontId="7" fillId="0" borderId="0" xfId="0" applyFont="1">
      <alignment vertical="center"/>
    </xf>
    <xf numFmtId="0" fontId="7" fillId="0" borderId="0" xfId="0" applyFont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/>
    </xf>
    <xf numFmtId="0" fontId="7" fillId="0" borderId="5" xfId="0" applyFont="1" applyBorder="1">
      <alignment vertical="center"/>
    </xf>
    <xf numFmtId="0" fontId="7" fillId="0" borderId="10" xfId="0" applyFont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 wrapText="1"/>
    </xf>
    <xf numFmtId="49" fontId="7" fillId="0" borderId="12" xfId="0" applyNumberFormat="1" applyFont="1" applyBorder="1" applyAlignment="1">
      <alignment horizontal="center" vertical="center"/>
    </xf>
    <xf numFmtId="49" fontId="7" fillId="0" borderId="5" xfId="0" applyNumberFormat="1" applyFont="1" applyBorder="1">
      <alignment vertical="center"/>
    </xf>
    <xf numFmtId="0" fontId="7" fillId="0" borderId="13" xfId="0" applyFont="1" applyBorder="1" applyAlignment="1">
      <alignment horizontal="center" vertical="center"/>
    </xf>
    <xf numFmtId="0" fontId="7" fillId="0" borderId="13" xfId="0" applyFont="1" applyBorder="1" applyAlignment="1">
      <alignment horizontal="left" vertical="center"/>
    </xf>
    <xf numFmtId="0" fontId="7" fillId="0" borderId="13" xfId="0" applyFont="1" applyBorder="1" applyAlignment="1">
      <alignment horizontal="center" vertical="center" wrapText="1"/>
    </xf>
    <xf numFmtId="49" fontId="7" fillId="0" borderId="15" xfId="0" applyNumberFormat="1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179" fontId="7" fillId="0" borderId="10" xfId="0" applyNumberFormat="1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181" fontId="9" fillId="0" borderId="5" xfId="0" applyNumberFormat="1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 wrapText="1"/>
    </xf>
    <xf numFmtId="0" fontId="8" fillId="0" borderId="11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49" fontId="7" fillId="0" borderId="10" xfId="0" applyNumberFormat="1" applyFont="1" applyBorder="1" applyAlignment="1">
      <alignment horizontal="center" vertical="center"/>
    </xf>
    <xf numFmtId="49" fontId="7" fillId="0" borderId="12" xfId="0" applyNumberFormat="1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/>
    </xf>
    <xf numFmtId="0" fontId="7" fillId="0" borderId="10" xfId="0" applyFont="1" applyBorder="1" applyAlignment="1">
      <alignment horizontal="left" vertical="center" wrapText="1"/>
    </xf>
    <xf numFmtId="0" fontId="7" fillId="0" borderId="12" xfId="0" applyFont="1" applyBorder="1" applyAlignment="1">
      <alignment horizontal="left" vertical="center" wrapText="1"/>
    </xf>
    <xf numFmtId="0" fontId="7" fillId="0" borderId="13" xfId="0" applyFont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0" fontId="7" fillId="0" borderId="13" xfId="0" applyFont="1" applyBorder="1" applyAlignment="1">
      <alignment horizontal="left" vertical="center"/>
    </xf>
    <xf numFmtId="0" fontId="7" fillId="0" borderId="14" xfId="0" applyFont="1" applyBorder="1" applyAlignment="1">
      <alignment horizontal="left" vertical="center"/>
    </xf>
    <xf numFmtId="49" fontId="7" fillId="0" borderId="13" xfId="0" applyNumberFormat="1" applyFont="1" applyBorder="1" applyAlignment="1">
      <alignment horizontal="center" vertical="center"/>
    </xf>
    <xf numFmtId="49" fontId="7" fillId="0" borderId="14" xfId="0" applyNumberFormat="1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6" fillId="0" borderId="0" xfId="0" applyFont="1" applyAlignment="1">
      <alignment horizontal="left" vertical="center" wrapText="1"/>
    </xf>
    <xf numFmtId="0" fontId="2" fillId="0" borderId="0" xfId="0" applyFont="1" applyAlignment="1">
      <alignment vertical="center" wrapText="1"/>
    </xf>
    <xf numFmtId="0" fontId="0" fillId="0" borderId="0" xfId="0" applyAlignment="1">
      <alignment vertical="center" wrapText="1"/>
    </xf>
    <xf numFmtId="0" fontId="1" fillId="0" borderId="0" xfId="0" applyFont="1" applyAlignment="1">
      <alignment vertical="center" wrapText="1"/>
    </xf>
    <xf numFmtId="0" fontId="16" fillId="0" borderId="5" xfId="0" applyFont="1" applyBorder="1" applyAlignment="1">
      <alignment horizontal="center" vertical="center"/>
    </xf>
    <xf numFmtId="0" fontId="16" fillId="0" borderId="5" xfId="0" applyFont="1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png"/><Relationship Id="rId13" Type="http://schemas.openxmlformats.org/officeDocument/2006/relationships/image" Target="../media/image42.png"/><Relationship Id="rId3" Type="http://schemas.openxmlformats.org/officeDocument/2006/relationships/image" Target="../media/image32.png"/><Relationship Id="rId7" Type="http://schemas.openxmlformats.org/officeDocument/2006/relationships/image" Target="../media/image36.png"/><Relationship Id="rId12" Type="http://schemas.openxmlformats.org/officeDocument/2006/relationships/image" Target="../media/image41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6" Type="http://schemas.openxmlformats.org/officeDocument/2006/relationships/image" Target="../media/image35.png"/><Relationship Id="rId11" Type="http://schemas.openxmlformats.org/officeDocument/2006/relationships/image" Target="../media/image40.png"/><Relationship Id="rId5" Type="http://schemas.openxmlformats.org/officeDocument/2006/relationships/image" Target="../media/image34.png"/><Relationship Id="rId15" Type="http://schemas.openxmlformats.org/officeDocument/2006/relationships/image" Target="../media/image44.png"/><Relationship Id="rId10" Type="http://schemas.openxmlformats.org/officeDocument/2006/relationships/image" Target="../media/image39.png"/><Relationship Id="rId4" Type="http://schemas.openxmlformats.org/officeDocument/2006/relationships/image" Target="../media/image33.png"/><Relationship Id="rId9" Type="http://schemas.openxmlformats.org/officeDocument/2006/relationships/image" Target="../media/image38.png"/><Relationship Id="rId14" Type="http://schemas.openxmlformats.org/officeDocument/2006/relationships/image" Target="../media/image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286253</xdr:colOff>
      <xdr:row>3</xdr:row>
      <xdr:rowOff>108857</xdr:rowOff>
    </xdr:from>
    <xdr:to>
      <xdr:col>4</xdr:col>
      <xdr:colOff>260217</xdr:colOff>
      <xdr:row>3</xdr:row>
      <xdr:rowOff>1827167</xdr:rowOff>
    </xdr:to>
    <xdr:pic>
      <xdr:nvPicPr>
        <xdr:cNvPr id="2" name="ID_9746628251B143DF8A7ABEE1BA1A53EC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48555" y="3556635"/>
          <a:ext cx="1544955" cy="171831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5</xdr:row>
      <xdr:rowOff>35560</xdr:rowOff>
    </xdr:from>
    <xdr:to>
      <xdr:col>3</xdr:col>
      <xdr:colOff>1483360</xdr:colOff>
      <xdr:row>5</xdr:row>
      <xdr:rowOff>1836420</xdr:rowOff>
    </xdr:to>
    <xdr:pic>
      <xdr:nvPicPr>
        <xdr:cNvPr id="3" name="ID_42B93A4265D24E3FA25FDD1D8C125229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3285" y="7227570"/>
          <a:ext cx="1452880" cy="180086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6</xdr:row>
      <xdr:rowOff>45085</xdr:rowOff>
    </xdr:from>
    <xdr:to>
      <xdr:col>3</xdr:col>
      <xdr:colOff>1483360</xdr:colOff>
      <xdr:row>6</xdr:row>
      <xdr:rowOff>1826260</xdr:rowOff>
    </xdr:to>
    <xdr:pic>
      <xdr:nvPicPr>
        <xdr:cNvPr id="5" name="ID_3B44B03954BE469AB65325EBEF7BCAB0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93285" y="9109075"/>
          <a:ext cx="1452880" cy="178117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6</xdr:row>
      <xdr:rowOff>44450</xdr:rowOff>
    </xdr:from>
    <xdr:to>
      <xdr:col>4</xdr:col>
      <xdr:colOff>1487805</xdr:colOff>
      <xdr:row>6</xdr:row>
      <xdr:rowOff>1826260</xdr:rowOff>
    </xdr:to>
    <xdr:pic>
      <xdr:nvPicPr>
        <xdr:cNvPr id="6" name="ID_3A4012E3E3B144DC8583C1B1ACB22B1E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263640" y="9108440"/>
          <a:ext cx="1457960" cy="178181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7</xdr:row>
      <xdr:rowOff>45720</xdr:rowOff>
    </xdr:from>
    <xdr:to>
      <xdr:col>3</xdr:col>
      <xdr:colOff>1483360</xdr:colOff>
      <xdr:row>7</xdr:row>
      <xdr:rowOff>1826895</xdr:rowOff>
    </xdr:to>
    <xdr:pic>
      <xdr:nvPicPr>
        <xdr:cNvPr id="7" name="ID_BCBE1A908FEE4C53B9586F4171B2D73E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93285" y="10981690"/>
          <a:ext cx="1452880" cy="178117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7</xdr:row>
      <xdr:rowOff>45085</xdr:rowOff>
    </xdr:from>
    <xdr:to>
      <xdr:col>4</xdr:col>
      <xdr:colOff>1487805</xdr:colOff>
      <xdr:row>7</xdr:row>
      <xdr:rowOff>1826895</xdr:rowOff>
    </xdr:to>
    <xdr:pic>
      <xdr:nvPicPr>
        <xdr:cNvPr id="8" name="ID_2215891963464BA1A666E6449379DD24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63640" y="10981055"/>
          <a:ext cx="1457960" cy="178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774065</xdr:colOff>
      <xdr:row>8</xdr:row>
      <xdr:rowOff>30480</xdr:rowOff>
    </xdr:from>
    <xdr:to>
      <xdr:col>4</xdr:col>
      <xdr:colOff>739139</xdr:colOff>
      <xdr:row>8</xdr:row>
      <xdr:rowOff>1842135</xdr:rowOff>
    </xdr:to>
    <xdr:pic>
      <xdr:nvPicPr>
        <xdr:cNvPr id="9" name="ID_CACDD9178E3F47F9A8FFA26184C89BE2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36870" y="12838430"/>
          <a:ext cx="1535430" cy="1811655"/>
        </a:xfrm>
        <a:prstGeom prst="rect">
          <a:avLst/>
        </a:prstGeom>
      </xdr:spPr>
    </xdr:pic>
    <xdr:clientData/>
  </xdr:twoCellAnchor>
  <xdr:twoCellAnchor editAs="oneCell">
    <xdr:from>
      <xdr:col>3</xdr:col>
      <xdr:colOff>316865</xdr:colOff>
      <xdr:row>9</xdr:row>
      <xdr:rowOff>38735</xdr:rowOff>
    </xdr:from>
    <xdr:to>
      <xdr:col>4</xdr:col>
      <xdr:colOff>1205864</xdr:colOff>
      <xdr:row>9</xdr:row>
      <xdr:rowOff>1841500</xdr:rowOff>
    </xdr:to>
    <xdr:pic>
      <xdr:nvPicPr>
        <xdr:cNvPr id="16" name="ID_8233437BDE314CB2BF7481558AAF664F" descr="WechatIMG88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79670" y="14718665"/>
          <a:ext cx="2459355" cy="1802765"/>
        </a:xfrm>
        <a:prstGeom prst="rect">
          <a:avLst/>
        </a:prstGeom>
      </xdr:spPr>
    </xdr:pic>
    <xdr:clientData/>
  </xdr:twoCellAnchor>
  <xdr:twoCellAnchor editAs="oneCell">
    <xdr:from>
      <xdr:col>3</xdr:col>
      <xdr:colOff>607533</xdr:colOff>
      <xdr:row>10</xdr:row>
      <xdr:rowOff>40820</xdr:rowOff>
    </xdr:from>
    <xdr:to>
      <xdr:col>4</xdr:col>
      <xdr:colOff>1279068</xdr:colOff>
      <xdr:row>10</xdr:row>
      <xdr:rowOff>1687286</xdr:rowOff>
    </xdr:to>
    <xdr:pic>
      <xdr:nvPicPr>
        <xdr:cNvPr id="17" name="ID_5AB5552492F948A9BC7D7D46AC169948" descr="WechatIMG89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269865" y="16592550"/>
          <a:ext cx="2242820" cy="1646555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489858</xdr:colOff>
      <xdr:row>11</xdr:row>
      <xdr:rowOff>44791</xdr:rowOff>
    </xdr:from>
    <xdr:to>
      <xdr:col>4</xdr:col>
      <xdr:colOff>1107245</xdr:colOff>
      <xdr:row>11</xdr:row>
      <xdr:rowOff>1646465</xdr:rowOff>
    </xdr:to>
    <xdr:pic>
      <xdr:nvPicPr>
        <xdr:cNvPr id="18" name="ID_EEA85146BEBE4E328417DC3D3CC96421" descr="WechatIMG90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52390" y="18468340"/>
          <a:ext cx="2188210" cy="1601470"/>
        </a:xfrm>
        <a:prstGeom prst="rect">
          <a:avLst/>
        </a:prstGeom>
      </xdr:spPr>
    </xdr:pic>
    <xdr:clientData/>
  </xdr:twoCellAnchor>
  <xdr:twoCellAnchor editAs="oneCell">
    <xdr:from>
      <xdr:col>3</xdr:col>
      <xdr:colOff>516929</xdr:colOff>
      <xdr:row>2</xdr:row>
      <xdr:rowOff>188026</xdr:rowOff>
    </xdr:from>
    <xdr:to>
      <xdr:col>4</xdr:col>
      <xdr:colOff>583870</xdr:colOff>
      <xdr:row>2</xdr:row>
      <xdr:rowOff>1647501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79695" y="1578610"/>
          <a:ext cx="1637665" cy="1459230"/>
        </a:xfrm>
        <a:prstGeom prst="rect">
          <a:avLst/>
        </a:prstGeom>
      </xdr:spPr>
    </xdr:pic>
    <xdr:clientData/>
  </xdr:twoCellAnchor>
  <xdr:twoCellAnchor editAs="oneCell">
    <xdr:from>
      <xdr:col>5</xdr:col>
      <xdr:colOff>51907</xdr:colOff>
      <xdr:row>2</xdr:row>
      <xdr:rowOff>117270</xdr:rowOff>
    </xdr:from>
    <xdr:to>
      <xdr:col>5</xdr:col>
      <xdr:colOff>2020753</xdr:colOff>
      <xdr:row>2</xdr:row>
      <xdr:rowOff>1583377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25105" y="1507490"/>
          <a:ext cx="1969135" cy="1466215"/>
        </a:xfrm>
        <a:prstGeom prst="rect">
          <a:avLst/>
        </a:prstGeom>
      </xdr:spPr>
    </xdr:pic>
    <xdr:clientData/>
  </xdr:twoCellAnchor>
  <xdr:twoCellAnchor editAs="oneCell">
    <xdr:from>
      <xdr:col>5</xdr:col>
      <xdr:colOff>148442</xdr:colOff>
      <xdr:row>5</xdr:row>
      <xdr:rowOff>247403</xdr:rowOff>
    </xdr:from>
    <xdr:to>
      <xdr:col>5</xdr:col>
      <xdr:colOff>2019152</xdr:colOff>
      <xdr:row>5</xdr:row>
      <xdr:rowOff>1636783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21625" y="7439025"/>
          <a:ext cx="1870710" cy="1389380"/>
        </a:xfrm>
        <a:prstGeom prst="rect">
          <a:avLst/>
        </a:prstGeom>
      </xdr:spPr>
    </xdr:pic>
    <xdr:clientData/>
  </xdr:twoCellAnchor>
  <xdr:twoCellAnchor editAs="oneCell">
    <xdr:from>
      <xdr:col>5</xdr:col>
      <xdr:colOff>98961</xdr:colOff>
      <xdr:row>6</xdr:row>
      <xdr:rowOff>959922</xdr:rowOff>
    </xdr:from>
    <xdr:to>
      <xdr:col>5</xdr:col>
      <xdr:colOff>1969671</xdr:colOff>
      <xdr:row>7</xdr:row>
      <xdr:rowOff>479231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2095" y="10023475"/>
          <a:ext cx="1870710" cy="1391285"/>
        </a:xfrm>
        <a:prstGeom prst="rect">
          <a:avLst/>
        </a:prstGeom>
      </xdr:spPr>
    </xdr:pic>
    <xdr:clientData/>
  </xdr:twoCellAnchor>
  <xdr:twoCellAnchor editAs="oneCell">
    <xdr:from>
      <xdr:col>5</xdr:col>
      <xdr:colOff>168234</xdr:colOff>
      <xdr:row>8</xdr:row>
      <xdr:rowOff>158338</xdr:rowOff>
    </xdr:from>
    <xdr:to>
      <xdr:col>5</xdr:col>
      <xdr:colOff>2038944</xdr:colOff>
      <xdr:row>8</xdr:row>
      <xdr:rowOff>1547718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41310" y="12966065"/>
          <a:ext cx="1870710" cy="1389380"/>
        </a:xfrm>
        <a:prstGeom prst="rect">
          <a:avLst/>
        </a:prstGeom>
      </xdr:spPr>
    </xdr:pic>
    <xdr:clientData/>
  </xdr:twoCellAnchor>
  <xdr:twoCellAnchor editAs="oneCell">
    <xdr:from>
      <xdr:col>5</xdr:col>
      <xdr:colOff>207820</xdr:colOff>
      <xdr:row>9</xdr:row>
      <xdr:rowOff>108857</xdr:rowOff>
    </xdr:from>
    <xdr:to>
      <xdr:col>5</xdr:col>
      <xdr:colOff>1929305</xdr:colOff>
      <xdr:row>9</xdr:row>
      <xdr:rowOff>1830977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81315" y="14788515"/>
          <a:ext cx="1721485" cy="1722120"/>
        </a:xfrm>
        <a:prstGeom prst="rect">
          <a:avLst/>
        </a:prstGeom>
      </xdr:spPr>
    </xdr:pic>
    <xdr:clientData/>
  </xdr:twoCellAnchor>
  <xdr:twoCellAnchor editAs="oneCell">
    <xdr:from>
      <xdr:col>5</xdr:col>
      <xdr:colOff>290698</xdr:colOff>
      <xdr:row>10</xdr:row>
      <xdr:rowOff>110094</xdr:rowOff>
    </xdr:from>
    <xdr:to>
      <xdr:col>5</xdr:col>
      <xdr:colOff>2012818</xdr:colOff>
      <xdr:row>10</xdr:row>
      <xdr:rowOff>1831579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63865" y="16661765"/>
          <a:ext cx="1722120" cy="1721485"/>
        </a:xfrm>
        <a:prstGeom prst="rect">
          <a:avLst/>
        </a:prstGeom>
      </xdr:spPr>
    </xdr:pic>
    <xdr:clientData/>
  </xdr:twoCellAnchor>
  <xdr:twoCellAnchor editAs="oneCell">
    <xdr:from>
      <xdr:col>5</xdr:col>
      <xdr:colOff>148441</xdr:colOff>
      <xdr:row>11</xdr:row>
      <xdr:rowOff>89065</xdr:rowOff>
    </xdr:from>
    <xdr:to>
      <xdr:col>5</xdr:col>
      <xdr:colOff>1870561</xdr:colOff>
      <xdr:row>11</xdr:row>
      <xdr:rowOff>1810550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21625" y="18512790"/>
          <a:ext cx="1722120" cy="1721485"/>
        </a:xfrm>
        <a:prstGeom prst="rect">
          <a:avLst/>
        </a:prstGeom>
      </xdr:spPr>
    </xdr:pic>
    <xdr:clientData/>
  </xdr:twoCellAnchor>
  <xdr:twoCellAnchor editAs="oneCell">
    <xdr:from>
      <xdr:col>3</xdr:col>
      <xdr:colOff>213409</xdr:colOff>
      <xdr:row>4</xdr:row>
      <xdr:rowOff>69273</xdr:rowOff>
    </xdr:from>
    <xdr:to>
      <xdr:col>4</xdr:col>
      <xdr:colOff>870633</xdr:colOff>
      <xdr:row>4</xdr:row>
      <xdr:rowOff>1752658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876165" y="5389245"/>
          <a:ext cx="2228215" cy="1683385"/>
        </a:xfrm>
        <a:prstGeom prst="rect">
          <a:avLst/>
        </a:prstGeom>
      </xdr:spPr>
    </xdr:pic>
    <xdr:clientData/>
  </xdr:twoCellAnchor>
  <xdr:twoCellAnchor editAs="oneCell">
    <xdr:from>
      <xdr:col>3</xdr:col>
      <xdr:colOff>462265</xdr:colOff>
      <xdr:row>13</xdr:row>
      <xdr:rowOff>29690</xdr:rowOff>
    </xdr:from>
    <xdr:to>
      <xdr:col>4</xdr:col>
      <xdr:colOff>1321791</xdr:colOff>
      <xdr:row>13</xdr:row>
      <xdr:rowOff>1801092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24450" y="23721060"/>
          <a:ext cx="2430780" cy="1771650"/>
        </a:xfrm>
        <a:prstGeom prst="rect">
          <a:avLst/>
        </a:prstGeom>
      </xdr:spPr>
    </xdr:pic>
    <xdr:clientData/>
  </xdr:twoCellAnchor>
  <xdr:twoCellAnchor editAs="oneCell">
    <xdr:from>
      <xdr:col>5</xdr:col>
      <xdr:colOff>49479</xdr:colOff>
      <xdr:row>13</xdr:row>
      <xdr:rowOff>114319</xdr:rowOff>
    </xdr:from>
    <xdr:to>
      <xdr:col>5</xdr:col>
      <xdr:colOff>2118309</xdr:colOff>
      <xdr:row>13</xdr:row>
      <xdr:rowOff>1711979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822565" y="23806150"/>
          <a:ext cx="2068830" cy="1597660"/>
        </a:xfrm>
        <a:prstGeom prst="rect">
          <a:avLst/>
        </a:prstGeom>
      </xdr:spPr>
    </xdr:pic>
    <xdr:clientData/>
  </xdr:twoCellAnchor>
  <xdr:twoCellAnchor editAs="oneCell">
    <xdr:from>
      <xdr:col>3</xdr:col>
      <xdr:colOff>490568</xdr:colOff>
      <xdr:row>14</xdr:row>
      <xdr:rowOff>89066</xdr:rowOff>
    </xdr:from>
    <xdr:to>
      <xdr:col>4</xdr:col>
      <xdr:colOff>1296382</xdr:colOff>
      <xdr:row>14</xdr:row>
      <xdr:rowOff>1707046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53025" y="25652730"/>
          <a:ext cx="2376805" cy="1617980"/>
        </a:xfrm>
        <a:prstGeom prst="rect">
          <a:avLst/>
        </a:prstGeom>
      </xdr:spPr>
    </xdr:pic>
    <xdr:clientData/>
  </xdr:twoCellAnchor>
  <xdr:twoCellAnchor editAs="oneCell">
    <xdr:from>
      <xdr:col>5</xdr:col>
      <xdr:colOff>19791</xdr:colOff>
      <xdr:row>14</xdr:row>
      <xdr:rowOff>25277</xdr:rowOff>
    </xdr:from>
    <xdr:to>
      <xdr:col>5</xdr:col>
      <xdr:colOff>2087986</xdr:colOff>
      <xdr:row>14</xdr:row>
      <xdr:rowOff>1712472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93355" y="25588595"/>
          <a:ext cx="2068195" cy="1687195"/>
        </a:xfrm>
        <a:prstGeom prst="rect">
          <a:avLst/>
        </a:prstGeom>
      </xdr:spPr>
    </xdr:pic>
    <xdr:clientData/>
  </xdr:twoCellAnchor>
  <xdr:twoCellAnchor editAs="oneCell">
    <xdr:from>
      <xdr:col>3</xdr:col>
      <xdr:colOff>397293</xdr:colOff>
      <xdr:row>15</xdr:row>
      <xdr:rowOff>108858</xdr:rowOff>
    </xdr:from>
    <xdr:to>
      <xdr:col>4</xdr:col>
      <xdr:colOff>1396782</xdr:colOff>
      <xdr:row>15</xdr:row>
      <xdr:rowOff>1593488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059680" y="27544395"/>
          <a:ext cx="2570480" cy="1484630"/>
        </a:xfrm>
        <a:prstGeom prst="rect">
          <a:avLst/>
        </a:prstGeom>
      </xdr:spPr>
    </xdr:pic>
    <xdr:clientData/>
  </xdr:twoCellAnchor>
  <xdr:twoCellAnchor editAs="oneCell">
    <xdr:from>
      <xdr:col>3</xdr:col>
      <xdr:colOff>379994</xdr:colOff>
      <xdr:row>16</xdr:row>
      <xdr:rowOff>29689</xdr:rowOff>
    </xdr:from>
    <xdr:to>
      <xdr:col>4</xdr:col>
      <xdr:colOff>1491878</xdr:colOff>
      <xdr:row>16</xdr:row>
      <xdr:rowOff>1831184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042535" y="29337000"/>
          <a:ext cx="2682875" cy="1801495"/>
        </a:xfrm>
        <a:prstGeom prst="rect">
          <a:avLst/>
        </a:prstGeom>
      </xdr:spPr>
    </xdr:pic>
    <xdr:clientData/>
  </xdr:twoCellAnchor>
  <xdr:twoCellAnchor editAs="oneCell">
    <xdr:from>
      <xdr:col>5</xdr:col>
      <xdr:colOff>128648</xdr:colOff>
      <xdr:row>15</xdr:row>
      <xdr:rowOff>79168</xdr:rowOff>
    </xdr:from>
    <xdr:to>
      <xdr:col>5</xdr:col>
      <xdr:colOff>2038728</xdr:colOff>
      <xdr:row>15</xdr:row>
      <xdr:rowOff>1779063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901940" y="27514550"/>
          <a:ext cx="1910080" cy="1699895"/>
        </a:xfrm>
        <a:prstGeom prst="rect">
          <a:avLst/>
        </a:prstGeom>
      </xdr:spPr>
    </xdr:pic>
    <xdr:clientData/>
  </xdr:twoCellAnchor>
  <xdr:twoCellAnchor editAs="oneCell">
    <xdr:from>
      <xdr:col>5</xdr:col>
      <xdr:colOff>163286</xdr:colOff>
      <xdr:row>4</xdr:row>
      <xdr:rowOff>136071</xdr:rowOff>
    </xdr:from>
    <xdr:to>
      <xdr:col>5</xdr:col>
      <xdr:colOff>2232116</xdr:colOff>
      <xdr:row>4</xdr:row>
      <xdr:rowOff>1733731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36865" y="5455920"/>
          <a:ext cx="2068830" cy="1597660"/>
        </a:xfrm>
        <a:prstGeom prst="rect">
          <a:avLst/>
        </a:prstGeom>
      </xdr:spPr>
    </xdr:pic>
    <xdr:clientData/>
  </xdr:twoCellAnchor>
  <xdr:twoCellAnchor editAs="oneCell">
    <xdr:from>
      <xdr:col>5</xdr:col>
      <xdr:colOff>122465</xdr:colOff>
      <xdr:row>12</xdr:row>
      <xdr:rowOff>149679</xdr:rowOff>
    </xdr:from>
    <xdr:to>
      <xdr:col>5</xdr:col>
      <xdr:colOff>2299607</xdr:colOff>
      <xdr:row>12</xdr:row>
      <xdr:rowOff>2408465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95590" y="20445095"/>
          <a:ext cx="2177415" cy="2258695"/>
        </a:xfrm>
        <a:prstGeom prst="rect">
          <a:avLst/>
        </a:prstGeom>
      </xdr:spPr>
    </xdr:pic>
    <xdr:clientData/>
  </xdr:twoCellAnchor>
  <xdr:twoCellAnchor editAs="oneCell">
    <xdr:from>
      <xdr:col>3</xdr:col>
      <xdr:colOff>1577824</xdr:colOff>
      <xdr:row>12</xdr:row>
      <xdr:rowOff>353787</xdr:rowOff>
    </xdr:from>
    <xdr:to>
      <xdr:col>5</xdr:col>
      <xdr:colOff>588</xdr:colOff>
      <xdr:row>12</xdr:row>
      <xdr:rowOff>1401537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233795" y="20649565"/>
          <a:ext cx="1539875" cy="1047750"/>
        </a:xfrm>
        <a:prstGeom prst="rect">
          <a:avLst/>
        </a:prstGeom>
      </xdr:spPr>
    </xdr:pic>
    <xdr:clientData/>
  </xdr:twoCellAnchor>
  <xdr:twoCellAnchor editAs="oneCell">
    <xdr:from>
      <xdr:col>3</xdr:col>
      <xdr:colOff>176893</xdr:colOff>
      <xdr:row>12</xdr:row>
      <xdr:rowOff>122466</xdr:rowOff>
    </xdr:from>
    <xdr:to>
      <xdr:col>3</xdr:col>
      <xdr:colOff>1556658</xdr:colOff>
      <xdr:row>12</xdr:row>
      <xdr:rowOff>1496788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839335" y="20417790"/>
          <a:ext cx="1379855" cy="1374775"/>
        </a:xfrm>
        <a:prstGeom prst="rect">
          <a:avLst/>
        </a:prstGeom>
      </xdr:spPr>
    </xdr:pic>
    <xdr:clientData/>
  </xdr:twoCellAnchor>
  <xdr:twoCellAnchor editAs="oneCell">
    <xdr:from>
      <xdr:col>3</xdr:col>
      <xdr:colOff>70624</xdr:colOff>
      <xdr:row>12</xdr:row>
      <xdr:rowOff>1728108</xdr:rowOff>
    </xdr:from>
    <xdr:to>
      <xdr:col>3</xdr:col>
      <xdr:colOff>1510394</xdr:colOff>
      <xdr:row>12</xdr:row>
      <xdr:rowOff>3279934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3290" y="22023705"/>
          <a:ext cx="1439545" cy="1551940"/>
        </a:xfrm>
        <a:prstGeom prst="rect">
          <a:avLst/>
        </a:prstGeom>
      </xdr:spPr>
    </xdr:pic>
    <xdr:clientData/>
  </xdr:twoCellAnchor>
  <xdr:twoCellAnchor editAs="oneCell">
    <xdr:from>
      <xdr:col>3</xdr:col>
      <xdr:colOff>163285</xdr:colOff>
      <xdr:row>21</xdr:row>
      <xdr:rowOff>199571</xdr:rowOff>
    </xdr:from>
    <xdr:to>
      <xdr:col>4</xdr:col>
      <xdr:colOff>1360714</xdr:colOff>
      <xdr:row>21</xdr:row>
      <xdr:rowOff>1836962</xdr:rowOff>
    </xdr:to>
    <xdr:pic>
      <xdr:nvPicPr>
        <xdr:cNvPr id="43" name="图片 42" descr="cf124c52b29fc9fd212e3c492ae3ec1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26000" y="36254690"/>
          <a:ext cx="2767965" cy="1637030"/>
        </a:xfrm>
        <a:prstGeom prst="rect">
          <a:avLst/>
        </a:prstGeom>
      </xdr:spPr>
    </xdr:pic>
    <xdr:clientData/>
  </xdr:twoCellAnchor>
  <xdr:twoCellAnchor editAs="oneCell">
    <xdr:from>
      <xdr:col>5</xdr:col>
      <xdr:colOff>244927</xdr:colOff>
      <xdr:row>21</xdr:row>
      <xdr:rowOff>136073</xdr:rowOff>
    </xdr:from>
    <xdr:to>
      <xdr:col>5</xdr:col>
      <xdr:colOff>2354034</xdr:colOff>
      <xdr:row>21</xdr:row>
      <xdr:rowOff>1605643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018145" y="36191190"/>
          <a:ext cx="2109470" cy="146939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184150</xdr:colOff>
      <xdr:row>2</xdr:row>
      <xdr:rowOff>156210</xdr:rowOff>
    </xdr:from>
    <xdr:to>
      <xdr:col>15</xdr:col>
      <xdr:colOff>554355</xdr:colOff>
      <xdr:row>17</xdr:row>
      <xdr:rowOff>254635</xdr:rowOff>
    </xdr:to>
    <xdr:pic>
      <xdr:nvPicPr>
        <xdr:cNvPr id="2" name="图片 1" descr="7612b923832453cb4e327113857652c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93155" y="877570"/>
          <a:ext cx="5469890" cy="34366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25400</xdr:colOff>
      <xdr:row>0</xdr:row>
      <xdr:rowOff>0</xdr:rowOff>
    </xdr:from>
    <xdr:to>
      <xdr:col>11</xdr:col>
      <xdr:colOff>166370</xdr:colOff>
      <xdr:row>12</xdr:row>
      <xdr:rowOff>19685</xdr:rowOff>
    </xdr:to>
    <xdr:pic>
      <xdr:nvPicPr>
        <xdr:cNvPr id="2" name="图片 1" descr="C:/Users/see20/Desktop/微信图片_202403181538091.png微信图片_20240318153809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t="4" b="4"/>
        <a:stretch>
          <a:fillRect/>
        </a:stretch>
      </xdr:blipFill>
      <xdr:spPr>
        <a:xfrm>
          <a:off x="1259840" y="0"/>
          <a:ext cx="5695950" cy="22142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3</xdr:col>
      <xdr:colOff>607695</xdr:colOff>
      <xdr:row>22</xdr:row>
      <xdr:rowOff>133985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4440" y="2560320"/>
          <a:ext cx="1224915" cy="1597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14</xdr:row>
      <xdr:rowOff>0</xdr:rowOff>
    </xdr:from>
    <xdr:to>
      <xdr:col>7</xdr:col>
      <xdr:colOff>298450</xdr:colOff>
      <xdr:row>23</xdr:row>
      <xdr:rowOff>46355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3"/>
        <a:srcRect t="10824" b="13353"/>
        <a:stretch>
          <a:fillRect/>
        </a:stretch>
      </xdr:blipFill>
      <xdr:spPr>
        <a:xfrm>
          <a:off x="3086100" y="2560320"/>
          <a:ext cx="1532890" cy="1692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11</xdr:col>
      <xdr:colOff>154940</xdr:colOff>
      <xdr:row>22</xdr:row>
      <xdr:rowOff>168910</xdr:rowOff>
    </xdr:to>
    <xdr:pic>
      <xdr:nvPicPr>
        <xdr:cNvPr id="6" name="图片 5" descr="C:/Users/see20/Desktop/图片11.png图片1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4"/>
        <a:srcRect l="40" r="40"/>
        <a:stretch>
          <a:fillRect/>
        </a:stretch>
      </xdr:blipFill>
      <xdr:spPr>
        <a:xfrm>
          <a:off x="5554980" y="2560320"/>
          <a:ext cx="1389380" cy="1631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14</xdr:row>
      <xdr:rowOff>0</xdr:rowOff>
    </xdr:from>
    <xdr:to>
      <xdr:col>16</xdr:col>
      <xdr:colOff>337820</xdr:colOff>
      <xdr:row>22</xdr:row>
      <xdr:rowOff>57150</xdr:rowOff>
    </xdr:to>
    <xdr:pic>
      <xdr:nvPicPr>
        <xdr:cNvPr id="7" name="图片 6" descr="C:/Users/see20/Desktop/图片3.png图片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/>
      </xdr:nvPicPr>
      <xdr:blipFill>
        <a:blip xmlns:r="http://schemas.openxmlformats.org/officeDocument/2006/relationships" r:embed="rId5"/>
        <a:srcRect l="21" r="21"/>
        <a:stretch>
          <a:fillRect/>
        </a:stretch>
      </xdr:blipFill>
      <xdr:spPr>
        <a:xfrm>
          <a:off x="8023860" y="2560320"/>
          <a:ext cx="2189480" cy="15201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14</xdr:row>
      <xdr:rowOff>0</xdr:rowOff>
    </xdr:from>
    <xdr:to>
      <xdr:col>19</xdr:col>
      <xdr:colOff>27305</xdr:colOff>
      <xdr:row>23</xdr:row>
      <xdr:rowOff>50165</xdr:rowOff>
    </xdr:to>
    <xdr:pic>
      <xdr:nvPicPr>
        <xdr:cNvPr id="8" name="图片 7" descr="C:/Users/see20/Desktop/图片67.png图片6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6"/>
        <a:srcRect l="19" r="19"/>
        <a:stretch>
          <a:fillRect/>
        </a:stretch>
      </xdr:blipFill>
      <xdr:spPr>
        <a:xfrm>
          <a:off x="10492740" y="2560320"/>
          <a:ext cx="1261745" cy="16960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45720</xdr:colOff>
      <xdr:row>26</xdr:row>
      <xdr:rowOff>114300</xdr:rowOff>
    </xdr:from>
    <xdr:to>
      <xdr:col>4</xdr:col>
      <xdr:colOff>197485</xdr:colOff>
      <xdr:row>35</xdr:row>
      <xdr:rowOff>125730</xdr:rowOff>
    </xdr:to>
    <xdr:pic>
      <xdr:nvPicPr>
        <xdr:cNvPr id="9" name="图片 8" descr="C:/Users/see20/Desktop/图片13.png图片1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7"/>
        <a:srcRect l="59" r="59"/>
        <a:stretch>
          <a:fillRect/>
        </a:stretch>
      </xdr:blipFill>
      <xdr:spPr>
        <a:xfrm>
          <a:off x="1280160" y="5158740"/>
          <a:ext cx="138620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601980</xdr:colOff>
      <xdr:row>26</xdr:row>
      <xdr:rowOff>38100</xdr:rowOff>
    </xdr:from>
    <xdr:to>
      <xdr:col>7</xdr:col>
      <xdr:colOff>147955</xdr:colOff>
      <xdr:row>35</xdr:row>
      <xdr:rowOff>129540</xdr:rowOff>
    </xdr:to>
    <xdr:pic>
      <xdr:nvPicPr>
        <xdr:cNvPr id="10" name="图片 9" descr="C:/Users/see20/Desktop/图片16.png图片16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/>
      </xdr:nvPicPr>
      <xdr:blipFill>
        <a:blip xmlns:r="http://schemas.openxmlformats.org/officeDocument/2006/relationships" r:embed="rId8"/>
        <a:srcRect t="1585" b="1585"/>
        <a:stretch>
          <a:fillRect/>
        </a:stretch>
      </xdr:blipFill>
      <xdr:spPr>
        <a:xfrm>
          <a:off x="3070860" y="5082540"/>
          <a:ext cx="1397635" cy="17373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570230</xdr:colOff>
      <xdr:row>27</xdr:row>
      <xdr:rowOff>139700</xdr:rowOff>
    </xdr:from>
    <xdr:to>
      <xdr:col>12</xdr:col>
      <xdr:colOff>556895</xdr:colOff>
      <xdr:row>36</xdr:row>
      <xdr:rowOff>19685</xdr:rowOff>
    </xdr:to>
    <xdr:pic>
      <xdr:nvPicPr>
        <xdr:cNvPr id="12" name="图片 11" descr="图片46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42430" y="5367020"/>
          <a:ext cx="1221105" cy="1525905"/>
        </a:xfrm>
        <a:prstGeom prst="rect">
          <a:avLst/>
        </a:prstGeom>
      </xdr:spPr>
    </xdr:pic>
    <xdr:clientData/>
  </xdr:twoCellAnchor>
  <xdr:twoCellAnchor editAs="oneCell">
    <xdr:from>
      <xdr:col>8</xdr:col>
      <xdr:colOff>88900</xdr:colOff>
      <xdr:row>26</xdr:row>
      <xdr:rowOff>171450</xdr:rowOff>
    </xdr:from>
    <xdr:to>
      <xdr:col>10</xdr:col>
      <xdr:colOff>100965</xdr:colOff>
      <xdr:row>36</xdr:row>
      <xdr:rowOff>1270</xdr:rowOff>
    </xdr:to>
    <xdr:pic>
      <xdr:nvPicPr>
        <xdr:cNvPr id="13" name="图片 12" descr="图片2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/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026660" y="5215890"/>
          <a:ext cx="1246505" cy="1658620"/>
        </a:xfrm>
        <a:prstGeom prst="rect">
          <a:avLst/>
        </a:prstGeom>
      </xdr:spPr>
    </xdr:pic>
    <xdr:clientData/>
  </xdr:twoCellAnchor>
  <xdr:twoCellAnchor editAs="oneCell">
    <xdr:from>
      <xdr:col>13</xdr:col>
      <xdr:colOff>438150</xdr:colOff>
      <xdr:row>27</xdr:row>
      <xdr:rowOff>86360</xdr:rowOff>
    </xdr:from>
    <xdr:to>
      <xdr:col>15</xdr:col>
      <xdr:colOff>368935</xdr:colOff>
      <xdr:row>36</xdr:row>
      <xdr:rowOff>5080</xdr:rowOff>
    </xdr:to>
    <xdr:pic>
      <xdr:nvPicPr>
        <xdr:cNvPr id="14" name="图片 13" descr="C:/Users/see20/Desktop/图片21.png图片2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1"/>
        <a:srcRect l="21" r="21"/>
        <a:stretch>
          <a:fillRect/>
        </a:stretch>
      </xdr:blipFill>
      <xdr:spPr>
        <a:xfrm>
          <a:off x="8462010" y="5313680"/>
          <a:ext cx="1165225" cy="156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27</xdr:row>
      <xdr:rowOff>30480</xdr:rowOff>
    </xdr:from>
    <xdr:to>
      <xdr:col>19</xdr:col>
      <xdr:colOff>183515</xdr:colOff>
      <xdr:row>36</xdr:row>
      <xdr:rowOff>48895</xdr:rowOff>
    </xdr:to>
    <xdr:pic>
      <xdr:nvPicPr>
        <xdr:cNvPr id="16" name="图片 15" descr="图片25_副本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/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492740" y="5257800"/>
          <a:ext cx="1417955" cy="1664335"/>
        </a:xfrm>
        <a:prstGeom prst="rect">
          <a:avLst/>
        </a:prstGeom>
      </xdr:spPr>
    </xdr:pic>
    <xdr:clientData/>
  </xdr:twoCellAnchor>
  <xdr:twoCellAnchor editAs="oneCell">
    <xdr:from>
      <xdr:col>1</xdr:col>
      <xdr:colOff>541020</xdr:colOff>
      <xdr:row>39</xdr:row>
      <xdr:rowOff>144780</xdr:rowOff>
    </xdr:from>
    <xdr:to>
      <xdr:col>4</xdr:col>
      <xdr:colOff>85090</xdr:colOff>
      <xdr:row>49</xdr:row>
      <xdr:rowOff>12065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58240" y="7566660"/>
          <a:ext cx="1395730" cy="16960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60960</xdr:colOff>
      <xdr:row>39</xdr:row>
      <xdr:rowOff>106680</xdr:rowOff>
    </xdr:from>
    <xdr:to>
      <xdr:col>7</xdr:col>
      <xdr:colOff>70485</xdr:colOff>
      <xdr:row>48</xdr:row>
      <xdr:rowOff>170180</xdr:rowOff>
    </xdr:to>
    <xdr:pic>
      <xdr:nvPicPr>
        <xdr:cNvPr id="18" name="图片 17" descr="C:/Users/see20/Desktop/图片27.png图片2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/>
      </xdr:nvPicPr>
      <xdr:blipFill>
        <a:blip xmlns:r="http://schemas.openxmlformats.org/officeDocument/2006/relationships" r:embed="rId14"/>
        <a:srcRect l="38" r="38"/>
        <a:stretch>
          <a:fillRect/>
        </a:stretch>
      </xdr:blipFill>
      <xdr:spPr>
        <a:xfrm>
          <a:off x="3147060" y="7528560"/>
          <a:ext cx="1243965" cy="17094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30480</xdr:colOff>
      <xdr:row>39</xdr:row>
      <xdr:rowOff>144780</xdr:rowOff>
    </xdr:from>
    <xdr:to>
      <xdr:col>10</xdr:col>
      <xdr:colOff>82550</xdr:colOff>
      <xdr:row>48</xdr:row>
      <xdr:rowOff>169545</xdr:rowOff>
    </xdr:to>
    <xdr:pic>
      <xdr:nvPicPr>
        <xdr:cNvPr id="19" name="图片 18" descr="C:/Users/see20/Desktop/图片17.png图片1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/>
      </xdr:nvPicPr>
      <xdr:blipFill>
        <a:blip xmlns:r="http://schemas.openxmlformats.org/officeDocument/2006/relationships" r:embed="rId15"/>
        <a:srcRect t="1349" b="1349"/>
        <a:stretch>
          <a:fillRect/>
        </a:stretch>
      </xdr:blipFill>
      <xdr:spPr>
        <a:xfrm>
          <a:off x="4968240" y="7566660"/>
          <a:ext cx="1286510" cy="167068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K23"/>
  <sheetViews>
    <sheetView tabSelected="1" zoomScale="70" zoomScaleNormal="70" zoomScaleSheetLayoutView="40" workbookViewId="0">
      <pane ySplit="2" topLeftCell="A18" activePane="bottomLeft" state="frozen"/>
      <selection pane="bottomLeft" activeCell="K19" sqref="K19"/>
    </sheetView>
  </sheetViews>
  <sheetFormatPr defaultColWidth="9.875" defaultRowHeight="22.5"/>
  <cols>
    <col min="1" max="1" width="9.875" style="31"/>
    <col min="2" max="2" width="20.75" style="31" customWidth="1"/>
    <col min="3" max="3" width="37.375" style="31" customWidth="1"/>
    <col min="4" max="4" width="22.875" style="31" customWidth="1"/>
    <col min="5" max="5" width="22.5" style="31" customWidth="1"/>
    <col min="6" max="6" width="35.125" style="31" customWidth="1"/>
    <col min="7" max="7" width="42.875" style="32" customWidth="1"/>
    <col min="8" max="8" width="8.125" style="32" customWidth="1"/>
    <col min="9" max="9" width="17.625" style="32" bestFit="1" customWidth="1"/>
    <col min="10" max="10" width="20.75" style="32" customWidth="1"/>
    <col min="11" max="11" width="57.625" style="32" customWidth="1"/>
    <col min="12" max="12" width="10.75" style="31" customWidth="1"/>
    <col min="13" max="13" width="28.25" style="31" customWidth="1"/>
    <col min="14" max="14" width="22.875" style="31" customWidth="1"/>
    <col min="15" max="15" width="29.5" style="31" customWidth="1"/>
    <col min="16" max="17" width="10.75" style="31" customWidth="1"/>
    <col min="18" max="16384" width="9.875" style="31"/>
  </cols>
  <sheetData>
    <row r="1" spans="1:11" ht="73.5" customHeight="1">
      <c r="A1" s="49" t="s">
        <v>0</v>
      </c>
      <c r="B1" s="50"/>
      <c r="C1" s="50"/>
      <c r="D1" s="50"/>
      <c r="E1" s="50"/>
      <c r="F1" s="50"/>
      <c r="G1" s="50"/>
      <c r="H1" s="50"/>
      <c r="I1" s="50"/>
      <c r="J1" s="50"/>
      <c r="K1" s="51"/>
    </row>
    <row r="2" spans="1:11" ht="36" customHeight="1">
      <c r="A2" s="33" t="s">
        <v>1</v>
      </c>
      <c r="B2" s="33" t="s">
        <v>2</v>
      </c>
      <c r="C2" s="33" t="s">
        <v>3</v>
      </c>
      <c r="D2" s="52" t="s">
        <v>4</v>
      </c>
      <c r="E2" s="52"/>
      <c r="F2" s="33" t="s">
        <v>5</v>
      </c>
      <c r="G2" s="33" t="s">
        <v>6</v>
      </c>
      <c r="H2" s="33" t="s">
        <v>7</v>
      </c>
      <c r="I2" s="33" t="s">
        <v>8</v>
      </c>
      <c r="J2" s="33"/>
      <c r="K2" s="33" t="s">
        <v>9</v>
      </c>
    </row>
    <row r="3" spans="1:11" ht="162" customHeight="1">
      <c r="A3" s="34">
        <v>1</v>
      </c>
      <c r="B3" s="34" t="s">
        <v>10</v>
      </c>
      <c r="C3" s="35" t="s">
        <v>11</v>
      </c>
      <c r="D3" s="53"/>
      <c r="E3" s="54"/>
      <c r="F3" s="37"/>
      <c r="G3" s="38" t="s">
        <v>12</v>
      </c>
      <c r="H3" s="34" t="s">
        <v>13</v>
      </c>
      <c r="I3" s="34">
        <v>240</v>
      </c>
      <c r="J3" s="34"/>
      <c r="K3" s="34"/>
    </row>
    <row r="4" spans="1:11" ht="147.4" customHeight="1">
      <c r="A4" s="34">
        <v>2</v>
      </c>
      <c r="B4" s="34" t="s">
        <v>14</v>
      </c>
      <c r="C4" s="35" t="s">
        <v>15</v>
      </c>
      <c r="D4" s="55"/>
      <c r="E4" s="56"/>
      <c r="F4" s="39"/>
      <c r="G4" s="34" t="s">
        <v>16</v>
      </c>
      <c r="H4" s="34" t="s">
        <v>17</v>
      </c>
      <c r="I4" s="34">
        <v>40</v>
      </c>
      <c r="J4" s="34"/>
      <c r="K4" s="34"/>
    </row>
    <row r="5" spans="1:11" ht="147.4" customHeight="1">
      <c r="A5" s="34">
        <v>3</v>
      </c>
      <c r="B5" s="34" t="s">
        <v>18</v>
      </c>
      <c r="C5" s="35" t="s">
        <v>19</v>
      </c>
      <c r="D5" s="55"/>
      <c r="E5" s="56"/>
      <c r="F5" s="40"/>
      <c r="G5" s="38" t="s">
        <v>20</v>
      </c>
      <c r="H5" s="34" t="s">
        <v>17</v>
      </c>
      <c r="I5" s="34">
        <v>22</v>
      </c>
      <c r="J5" s="34"/>
      <c r="K5" s="34" t="s">
        <v>21</v>
      </c>
    </row>
    <row r="6" spans="1:11" ht="147.4" customHeight="1">
      <c r="A6" s="34">
        <v>4</v>
      </c>
      <c r="B6" s="34" t="s">
        <v>18</v>
      </c>
      <c r="C6" s="35" t="s">
        <v>22</v>
      </c>
      <c r="D6" s="40"/>
      <c r="E6" s="40"/>
      <c r="F6" s="40"/>
      <c r="G6" s="38" t="s">
        <v>23</v>
      </c>
      <c r="H6" s="34" t="s">
        <v>17</v>
      </c>
      <c r="I6" s="34">
        <v>14</v>
      </c>
      <c r="J6" s="34"/>
      <c r="K6" s="34"/>
    </row>
    <row r="7" spans="1:11" ht="147.4" customHeight="1">
      <c r="A7" s="60">
        <v>5</v>
      </c>
      <c r="B7" s="60" t="s">
        <v>18</v>
      </c>
      <c r="C7" s="62" t="s">
        <v>24</v>
      </c>
      <c r="D7" s="40"/>
      <c r="E7" s="40"/>
      <c r="F7" s="64"/>
      <c r="G7" s="66" t="s">
        <v>25</v>
      </c>
      <c r="H7" s="60" t="s">
        <v>17</v>
      </c>
      <c r="I7" s="60">
        <v>100</v>
      </c>
      <c r="J7" s="60"/>
      <c r="K7" s="60" t="s">
        <v>26</v>
      </c>
    </row>
    <row r="8" spans="1:11" ht="147.4" customHeight="1">
      <c r="A8" s="61"/>
      <c r="B8" s="61"/>
      <c r="C8" s="63"/>
      <c r="D8" s="40"/>
      <c r="E8" s="40"/>
      <c r="F8" s="65"/>
      <c r="G8" s="61"/>
      <c r="H8" s="61"/>
      <c r="I8" s="61"/>
      <c r="J8" s="61"/>
      <c r="K8" s="61"/>
    </row>
    <row r="9" spans="1:11" ht="147.4" customHeight="1">
      <c r="A9" s="34">
        <v>6</v>
      </c>
      <c r="B9" s="34" t="s">
        <v>27</v>
      </c>
      <c r="C9" s="35" t="s">
        <v>28</v>
      </c>
      <c r="D9" s="55"/>
      <c r="E9" s="56"/>
      <c r="F9" s="39"/>
      <c r="G9" s="38" t="s">
        <v>29</v>
      </c>
      <c r="H9" s="36" t="s">
        <v>17</v>
      </c>
      <c r="I9" s="34">
        <v>92</v>
      </c>
      <c r="J9" s="34"/>
      <c r="K9" s="34"/>
    </row>
    <row r="10" spans="1:11" ht="147.4" customHeight="1">
      <c r="A10" s="34">
        <v>7</v>
      </c>
      <c r="B10" s="34" t="s">
        <v>30</v>
      </c>
      <c r="C10" s="42" t="s">
        <v>31</v>
      </c>
      <c r="D10" s="53"/>
      <c r="E10" s="56"/>
      <c r="F10" s="44"/>
      <c r="G10" s="43" t="s">
        <v>32</v>
      </c>
      <c r="H10" s="45" t="s">
        <v>33</v>
      </c>
      <c r="I10" s="34">
        <v>1</v>
      </c>
      <c r="J10" s="34"/>
      <c r="K10" s="34"/>
    </row>
    <row r="11" spans="1:11" ht="147.4" customHeight="1">
      <c r="A11" s="34">
        <v>8</v>
      </c>
      <c r="B11" s="34" t="s">
        <v>30</v>
      </c>
      <c r="C11" s="42" t="s">
        <v>31</v>
      </c>
      <c r="D11" s="53"/>
      <c r="E11" s="56"/>
      <c r="F11" s="44"/>
      <c r="G11" s="43" t="s">
        <v>34</v>
      </c>
      <c r="H11" s="45" t="s">
        <v>33</v>
      </c>
      <c r="I11" s="34">
        <v>2</v>
      </c>
      <c r="J11" s="34"/>
      <c r="K11" s="34" t="s">
        <v>35</v>
      </c>
    </row>
    <row r="12" spans="1:11" ht="147.4" customHeight="1">
      <c r="A12" s="34">
        <v>9</v>
      </c>
      <c r="B12" s="34" t="s">
        <v>30</v>
      </c>
      <c r="C12" s="42" t="s">
        <v>31</v>
      </c>
      <c r="D12" s="53"/>
      <c r="E12" s="56"/>
      <c r="F12" s="44"/>
      <c r="G12" s="43" t="s">
        <v>36</v>
      </c>
      <c r="H12" s="45" t="s">
        <v>33</v>
      </c>
      <c r="I12" s="34">
        <v>1</v>
      </c>
      <c r="J12" s="34"/>
      <c r="K12" s="34"/>
    </row>
    <row r="13" spans="1:11" ht="267.39999999999998" customHeight="1">
      <c r="A13" s="34">
        <v>10</v>
      </c>
      <c r="B13" s="34" t="s">
        <v>37</v>
      </c>
      <c r="C13" s="42" t="s">
        <v>38</v>
      </c>
      <c r="D13" s="53"/>
      <c r="E13" s="54"/>
      <c r="F13" s="44"/>
      <c r="G13" s="43" t="s">
        <v>39</v>
      </c>
      <c r="H13" s="45" t="s">
        <v>17</v>
      </c>
      <c r="I13" s="34">
        <v>200</v>
      </c>
      <c r="J13" s="34"/>
      <c r="K13" s="34" t="s">
        <v>40</v>
      </c>
    </row>
    <row r="14" spans="1:11" ht="147.4" customHeight="1">
      <c r="A14" s="34">
        <v>11</v>
      </c>
      <c r="B14" s="34" t="s">
        <v>41</v>
      </c>
      <c r="C14" s="42" t="s">
        <v>42</v>
      </c>
      <c r="D14" s="53"/>
      <c r="E14" s="54"/>
      <c r="F14" s="44"/>
      <c r="G14" s="43"/>
      <c r="H14" s="45" t="s">
        <v>17</v>
      </c>
      <c r="I14" s="34">
        <v>10</v>
      </c>
      <c r="J14" s="34"/>
      <c r="K14" s="34"/>
    </row>
    <row r="15" spans="1:11" ht="147.4" customHeight="1">
      <c r="A15" s="34">
        <v>12</v>
      </c>
      <c r="B15" s="34" t="s">
        <v>43</v>
      </c>
      <c r="C15" s="42" t="s">
        <v>44</v>
      </c>
      <c r="D15" s="53"/>
      <c r="E15" s="54"/>
      <c r="F15" s="44"/>
      <c r="G15" s="43" t="s">
        <v>45</v>
      </c>
      <c r="H15" s="45" t="s">
        <v>33</v>
      </c>
      <c r="I15" s="34">
        <v>1</v>
      </c>
      <c r="J15" s="34"/>
      <c r="K15" s="34"/>
    </row>
    <row r="16" spans="1:11" ht="147.4" customHeight="1">
      <c r="A16" s="34">
        <v>13</v>
      </c>
      <c r="B16" s="34" t="s">
        <v>46</v>
      </c>
      <c r="C16" s="42" t="s">
        <v>47</v>
      </c>
      <c r="D16" s="53"/>
      <c r="E16" s="54"/>
      <c r="F16" s="44"/>
      <c r="G16" s="43" t="s">
        <v>48</v>
      </c>
      <c r="H16" s="45" t="s">
        <v>33</v>
      </c>
      <c r="I16" s="34">
        <v>1</v>
      </c>
      <c r="J16" s="34"/>
      <c r="K16" s="34"/>
    </row>
    <row r="17" spans="1:11" ht="147.4" customHeight="1">
      <c r="A17" s="34">
        <v>14</v>
      </c>
      <c r="B17" s="34" t="s">
        <v>46</v>
      </c>
      <c r="C17" s="42" t="s">
        <v>49</v>
      </c>
      <c r="D17" s="53"/>
      <c r="E17" s="54"/>
      <c r="F17" s="44"/>
      <c r="G17" s="43" t="s">
        <v>50</v>
      </c>
      <c r="H17" s="45" t="s">
        <v>33</v>
      </c>
      <c r="I17" s="34">
        <v>1</v>
      </c>
      <c r="J17" s="34"/>
      <c r="K17" s="34"/>
    </row>
    <row r="18" spans="1:11" ht="147.4" customHeight="1">
      <c r="A18" s="34">
        <v>15</v>
      </c>
      <c r="B18" s="34" t="s">
        <v>10</v>
      </c>
      <c r="C18" s="35" t="s">
        <v>51</v>
      </c>
      <c r="D18" s="53"/>
      <c r="E18" s="54"/>
      <c r="F18" s="35"/>
      <c r="G18" s="34"/>
      <c r="H18" s="34" t="s">
        <v>52</v>
      </c>
      <c r="I18" s="34">
        <v>6</v>
      </c>
      <c r="J18" s="34"/>
      <c r="K18" s="34"/>
    </row>
    <row r="19" spans="1:11" ht="74.099999999999994" customHeight="1">
      <c r="A19" s="41">
        <v>16</v>
      </c>
      <c r="B19" s="34" t="s">
        <v>53</v>
      </c>
      <c r="C19" s="35" t="s">
        <v>54</v>
      </c>
      <c r="D19" s="57"/>
      <c r="E19" s="57"/>
      <c r="F19" s="35"/>
      <c r="G19" s="34" t="s">
        <v>55</v>
      </c>
      <c r="H19" s="34" t="s">
        <v>52</v>
      </c>
      <c r="I19" s="72" t="s">
        <v>124</v>
      </c>
      <c r="J19" s="72" t="s">
        <v>123</v>
      </c>
      <c r="K19" s="73" t="s">
        <v>125</v>
      </c>
    </row>
    <row r="20" spans="1:11" ht="66.95" customHeight="1">
      <c r="A20" s="41">
        <v>17</v>
      </c>
      <c r="B20" s="34" t="s">
        <v>53</v>
      </c>
      <c r="C20" s="35" t="s">
        <v>56</v>
      </c>
      <c r="D20" s="57"/>
      <c r="E20" s="57"/>
      <c r="F20" s="35"/>
      <c r="G20" s="34" t="s">
        <v>55</v>
      </c>
      <c r="H20" s="34" t="s">
        <v>13</v>
      </c>
      <c r="I20" s="34">
        <v>13000</v>
      </c>
      <c r="J20" s="34"/>
      <c r="K20" s="38" t="s">
        <v>57</v>
      </c>
    </row>
    <row r="21" spans="1:11" ht="95.45" customHeight="1">
      <c r="A21" s="41">
        <v>18</v>
      </c>
      <c r="B21" s="34" t="s">
        <v>58</v>
      </c>
      <c r="C21" s="35" t="s">
        <v>59</v>
      </c>
      <c r="D21" s="53"/>
      <c r="E21" s="54"/>
      <c r="F21" s="35"/>
      <c r="G21" s="34" t="s">
        <v>60</v>
      </c>
      <c r="H21" s="34" t="s">
        <v>33</v>
      </c>
      <c r="I21" s="34">
        <v>1</v>
      </c>
      <c r="J21" s="34"/>
      <c r="K21" s="38" t="s">
        <v>61</v>
      </c>
    </row>
    <row r="22" spans="1:11" ht="147.4" customHeight="1">
      <c r="A22" s="34">
        <v>19</v>
      </c>
      <c r="B22" s="58" t="s">
        <v>62</v>
      </c>
      <c r="C22" s="59"/>
      <c r="D22" s="55"/>
      <c r="E22" s="56"/>
      <c r="F22" s="39"/>
      <c r="G22" s="34"/>
      <c r="H22" s="36" t="s">
        <v>33</v>
      </c>
      <c r="I22" s="34">
        <v>1</v>
      </c>
      <c r="J22" s="46"/>
      <c r="K22" s="47" t="s">
        <v>63</v>
      </c>
    </row>
    <row r="23" spans="1:11" ht="35.1" customHeight="1">
      <c r="A23" s="34"/>
      <c r="B23" s="53" t="s">
        <v>64</v>
      </c>
      <c r="C23" s="54"/>
      <c r="D23" s="35"/>
      <c r="E23" s="35"/>
      <c r="F23" s="35"/>
      <c r="G23" s="34"/>
      <c r="H23" s="34"/>
      <c r="I23" s="34"/>
      <c r="J23" s="48"/>
      <c r="K23" s="34"/>
    </row>
  </sheetData>
  <mergeCells count="30">
    <mergeCell ref="G7:G8"/>
    <mergeCell ref="H7:H8"/>
    <mergeCell ref="I7:I8"/>
    <mergeCell ref="J7:J8"/>
    <mergeCell ref="K7:K8"/>
    <mergeCell ref="B23:C23"/>
    <mergeCell ref="A7:A8"/>
    <mergeCell ref="B7:B8"/>
    <mergeCell ref="C7:C8"/>
    <mergeCell ref="F7:F8"/>
    <mergeCell ref="D19:E19"/>
    <mergeCell ref="D20:E20"/>
    <mergeCell ref="D21:E21"/>
    <mergeCell ref="B22:C22"/>
    <mergeCell ref="D22:E22"/>
    <mergeCell ref="D14:E14"/>
    <mergeCell ref="D15:E15"/>
    <mergeCell ref="D16:E16"/>
    <mergeCell ref="D17:E17"/>
    <mergeCell ref="D18:E18"/>
    <mergeCell ref="D9:E9"/>
    <mergeCell ref="D10:E10"/>
    <mergeCell ref="D11:E11"/>
    <mergeCell ref="D12:E12"/>
    <mergeCell ref="D13:E13"/>
    <mergeCell ref="A1:K1"/>
    <mergeCell ref="D2:E2"/>
    <mergeCell ref="D3:E3"/>
    <mergeCell ref="D4:E4"/>
    <mergeCell ref="D5:E5"/>
  </mergeCells>
  <phoneticPr fontId="15" type="noConversion"/>
  <printOptions horizontalCentered="1" verticalCentered="1"/>
  <pageMargins left="0.75138888888888899" right="0.75138888888888899" top="1" bottom="1" header="0.5" footer="0.5"/>
  <pageSetup paperSize="8" scale="36" fitToWidth="0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3"/>
  <dimension ref="B1:I26"/>
  <sheetViews>
    <sheetView zoomScale="130" zoomScaleNormal="130" workbookViewId="0">
      <selection activeCell="C21" sqref="C21"/>
    </sheetView>
  </sheetViews>
  <sheetFormatPr defaultColWidth="9" defaultRowHeight="13.5"/>
  <cols>
    <col min="2" max="2" width="4.375" customWidth="1"/>
    <col min="3" max="3" width="18.125" customWidth="1"/>
    <col min="4" max="4" width="4.375" customWidth="1"/>
    <col min="5" max="7" width="9.375" customWidth="1"/>
    <col min="8" max="8" width="23.75" customWidth="1"/>
    <col min="9" max="9" width="20.375" customWidth="1"/>
  </cols>
  <sheetData>
    <row r="1" spans="2:9" ht="27.95" customHeight="1">
      <c r="B1" s="67" t="s">
        <v>65</v>
      </c>
      <c r="C1" s="67"/>
      <c r="D1" s="67"/>
      <c r="E1" s="67"/>
      <c r="F1" s="67"/>
      <c r="G1" s="67"/>
      <c r="H1" s="67"/>
      <c r="I1" t="s">
        <v>66</v>
      </c>
    </row>
    <row r="2" spans="2:9" ht="25.5">
      <c r="B2" s="2" t="s">
        <v>1</v>
      </c>
      <c r="C2" s="3" t="s">
        <v>67</v>
      </c>
      <c r="D2" s="3" t="s">
        <v>7</v>
      </c>
      <c r="E2" s="3" t="s">
        <v>68</v>
      </c>
      <c r="F2" s="3" t="s">
        <v>69</v>
      </c>
      <c r="G2" s="3" t="s">
        <v>70</v>
      </c>
      <c r="H2" s="4" t="s">
        <v>6</v>
      </c>
      <c r="I2">
        <v>1300</v>
      </c>
    </row>
    <row r="3" spans="2:9">
      <c r="B3" s="5" t="s">
        <v>71</v>
      </c>
      <c r="C3" s="6" t="s">
        <v>72</v>
      </c>
      <c r="D3" s="7"/>
      <c r="E3" s="6"/>
      <c r="F3" s="6"/>
      <c r="G3" s="8">
        <f>G4+G6+G12+G14+G21</f>
        <v>493.7</v>
      </c>
      <c r="H3" s="9"/>
      <c r="I3" s="30"/>
    </row>
    <row r="4" spans="2:9">
      <c r="B4" s="10">
        <v>1</v>
      </c>
      <c r="C4" s="11" t="s">
        <v>73</v>
      </c>
      <c r="D4" s="12"/>
      <c r="E4" s="13"/>
      <c r="F4" s="13"/>
      <c r="G4" s="14">
        <f>G5</f>
        <v>3.12</v>
      </c>
      <c r="H4" s="15"/>
    </row>
    <row r="5" spans="2:9">
      <c r="B5" s="16">
        <v>1.1000000000000001</v>
      </c>
      <c r="C5" s="17" t="s">
        <v>74</v>
      </c>
      <c r="D5" s="18" t="s">
        <v>75</v>
      </c>
      <c r="E5" s="19">
        <f>E25*0.3</f>
        <v>390</v>
      </c>
      <c r="F5" s="20">
        <v>80</v>
      </c>
      <c r="G5" s="21">
        <f t="shared" ref="G5:G10" si="0">F5*E5/10000</f>
        <v>3.12</v>
      </c>
      <c r="H5" s="22"/>
    </row>
    <row r="6" spans="2:9">
      <c r="B6" s="10">
        <v>2</v>
      </c>
      <c r="C6" s="11" t="s">
        <v>76</v>
      </c>
      <c r="D6" s="12"/>
      <c r="E6" s="13"/>
      <c r="F6" s="13"/>
      <c r="G6" s="14">
        <f>SUM(G7:G11)</f>
        <v>162.97999999999999</v>
      </c>
      <c r="H6" s="15"/>
    </row>
    <row r="7" spans="2:9" ht="18.95" customHeight="1">
      <c r="B7" s="16">
        <v>2.1</v>
      </c>
      <c r="C7" s="17" t="s">
        <v>77</v>
      </c>
      <c r="D7" s="18" t="s">
        <v>33</v>
      </c>
      <c r="E7" s="19">
        <v>1300</v>
      </c>
      <c r="F7" s="20">
        <v>400</v>
      </c>
      <c r="G7" s="21">
        <f t="shared" si="0"/>
        <v>52</v>
      </c>
      <c r="H7" s="22" t="s">
        <v>78</v>
      </c>
    </row>
    <row r="8" spans="2:9" ht="20.100000000000001" customHeight="1">
      <c r="B8" s="16">
        <v>2.2000000000000002</v>
      </c>
      <c r="C8" s="17" t="s">
        <v>79</v>
      </c>
      <c r="D8" s="18" t="s">
        <v>75</v>
      </c>
      <c r="E8" s="19">
        <f>520*1.2</f>
        <v>624</v>
      </c>
      <c r="F8" s="20">
        <v>200</v>
      </c>
      <c r="G8" s="21">
        <f t="shared" si="0"/>
        <v>12.48</v>
      </c>
      <c r="H8" s="22" t="s">
        <v>80</v>
      </c>
    </row>
    <row r="9" spans="2:9" ht="20.100000000000001" customHeight="1">
      <c r="B9" s="16">
        <v>2.2999999999999998</v>
      </c>
      <c r="C9" s="17" t="s">
        <v>81</v>
      </c>
      <c r="D9" s="18" t="s">
        <v>75</v>
      </c>
      <c r="E9" s="19">
        <f>I2*0.82</f>
        <v>1066</v>
      </c>
      <c r="F9" s="19">
        <v>300</v>
      </c>
      <c r="G9" s="21">
        <f t="shared" si="0"/>
        <v>31.98</v>
      </c>
      <c r="H9" s="22" t="s">
        <v>82</v>
      </c>
    </row>
    <row r="10" spans="2:9" ht="20.100000000000001" customHeight="1">
      <c r="B10" s="16">
        <v>2.2999999999999998</v>
      </c>
      <c r="C10" s="17" t="s">
        <v>83</v>
      </c>
      <c r="D10" s="18" t="s">
        <v>75</v>
      </c>
      <c r="E10" s="19">
        <f>I2*0.24</f>
        <v>312</v>
      </c>
      <c r="F10" s="19">
        <v>850</v>
      </c>
      <c r="G10" s="21">
        <f t="shared" si="0"/>
        <v>26.52</v>
      </c>
      <c r="H10" s="22"/>
    </row>
    <row r="11" spans="2:9" ht="24.95" customHeight="1">
      <c r="B11" s="16">
        <v>2.4</v>
      </c>
      <c r="C11" s="17" t="s">
        <v>84</v>
      </c>
      <c r="D11" s="18" t="s">
        <v>33</v>
      </c>
      <c r="E11" s="19">
        <v>1</v>
      </c>
      <c r="F11" s="19">
        <v>400000</v>
      </c>
      <c r="G11" s="21">
        <v>40</v>
      </c>
      <c r="H11" s="22" t="s">
        <v>85</v>
      </c>
    </row>
    <row r="12" spans="2:9">
      <c r="B12" s="10">
        <v>3</v>
      </c>
      <c r="C12" s="11" t="s">
        <v>86</v>
      </c>
      <c r="D12" s="12"/>
      <c r="E12" s="13"/>
      <c r="F12" s="13"/>
      <c r="G12" s="14">
        <f>SUM(G13:G13)</f>
        <v>195</v>
      </c>
      <c r="H12" s="15"/>
    </row>
    <row r="13" spans="2:9">
      <c r="B13" s="16">
        <v>3.1</v>
      </c>
      <c r="C13" s="17" t="s">
        <v>87</v>
      </c>
      <c r="D13" s="18" t="s">
        <v>75</v>
      </c>
      <c r="E13" s="19">
        <f>I2</f>
        <v>1300</v>
      </c>
      <c r="F13" s="20">
        <v>1500</v>
      </c>
      <c r="G13" s="21">
        <f t="shared" ref="G13:G20" si="1">F13*E13/10000</f>
        <v>195</v>
      </c>
      <c r="H13" s="22" t="s">
        <v>88</v>
      </c>
    </row>
    <row r="14" spans="2:9">
      <c r="B14" s="10">
        <v>4</v>
      </c>
      <c r="C14" s="11" t="s">
        <v>89</v>
      </c>
      <c r="D14" s="12"/>
      <c r="E14" s="13"/>
      <c r="F14" s="13"/>
      <c r="G14" s="14">
        <f>SUM(G15:G20)</f>
        <v>100.1</v>
      </c>
      <c r="H14" s="15"/>
    </row>
    <row r="15" spans="2:9">
      <c r="B15" s="16">
        <v>4.0999999999999996</v>
      </c>
      <c r="C15" s="17" t="s">
        <v>90</v>
      </c>
      <c r="D15" s="18" t="s">
        <v>75</v>
      </c>
      <c r="E15" s="19">
        <f t="shared" ref="E15:E20" si="2">$I$2</f>
        <v>1300</v>
      </c>
      <c r="F15" s="20">
        <v>200</v>
      </c>
      <c r="G15" s="21">
        <f t="shared" si="1"/>
        <v>26</v>
      </c>
      <c r="H15" s="22"/>
    </row>
    <row r="16" spans="2:9">
      <c r="B16" s="16">
        <v>4.2</v>
      </c>
      <c r="C16" s="17" t="s">
        <v>91</v>
      </c>
      <c r="D16" s="18" t="s">
        <v>75</v>
      </c>
      <c r="E16" s="19">
        <f t="shared" si="2"/>
        <v>1300</v>
      </c>
      <c r="F16" s="20">
        <v>150</v>
      </c>
      <c r="G16" s="21">
        <f t="shared" si="1"/>
        <v>19.5</v>
      </c>
      <c r="H16" s="22"/>
    </row>
    <row r="17" spans="2:8">
      <c r="B17" s="16">
        <v>4.3</v>
      </c>
      <c r="C17" s="17" t="s">
        <v>92</v>
      </c>
      <c r="D17" s="18" t="s">
        <v>75</v>
      </c>
      <c r="E17" s="19">
        <f t="shared" si="2"/>
        <v>1300</v>
      </c>
      <c r="F17" s="20">
        <v>50</v>
      </c>
      <c r="G17" s="21">
        <f t="shared" si="1"/>
        <v>6.5</v>
      </c>
      <c r="H17" s="22" t="s">
        <v>93</v>
      </c>
    </row>
    <row r="18" spans="2:8" ht="25.5">
      <c r="B18" s="16">
        <v>4.4000000000000004</v>
      </c>
      <c r="C18" s="17" t="s">
        <v>94</v>
      </c>
      <c r="D18" s="18" t="s">
        <v>75</v>
      </c>
      <c r="E18" s="19">
        <f t="shared" si="2"/>
        <v>1300</v>
      </c>
      <c r="F18" s="20">
        <v>120</v>
      </c>
      <c r="G18" s="21">
        <f t="shared" si="1"/>
        <v>15.6</v>
      </c>
      <c r="H18" s="22" t="s">
        <v>95</v>
      </c>
    </row>
    <row r="19" spans="2:8" ht="18" customHeight="1">
      <c r="B19" s="16">
        <v>4.5</v>
      </c>
      <c r="C19" s="17" t="s">
        <v>96</v>
      </c>
      <c r="D19" s="18" t="s">
        <v>75</v>
      </c>
      <c r="E19" s="19">
        <f t="shared" si="2"/>
        <v>1300</v>
      </c>
      <c r="F19" s="20">
        <v>150</v>
      </c>
      <c r="G19" s="21">
        <f t="shared" si="1"/>
        <v>19.5</v>
      </c>
      <c r="H19" s="22"/>
    </row>
    <row r="20" spans="2:8">
      <c r="B20" s="16">
        <v>4.5999999999999996</v>
      </c>
      <c r="C20" s="17" t="s">
        <v>97</v>
      </c>
      <c r="D20" s="18" t="s">
        <v>75</v>
      </c>
      <c r="E20" s="19">
        <f t="shared" si="2"/>
        <v>1300</v>
      </c>
      <c r="F20" s="20">
        <v>100</v>
      </c>
      <c r="G20" s="21">
        <f t="shared" si="1"/>
        <v>13</v>
      </c>
      <c r="H20" s="22"/>
    </row>
    <row r="21" spans="2:8">
      <c r="B21" s="5" t="s">
        <v>98</v>
      </c>
      <c r="C21" s="6" t="s">
        <v>99</v>
      </c>
      <c r="D21" s="7"/>
      <c r="E21" s="6"/>
      <c r="F21" s="6"/>
      <c r="G21" s="8">
        <f>SUM(G22:G22)</f>
        <v>32.5</v>
      </c>
      <c r="H21" s="9"/>
    </row>
    <row r="22" spans="2:8">
      <c r="B22" s="10">
        <v>1</v>
      </c>
      <c r="C22" s="11" t="s">
        <v>100</v>
      </c>
      <c r="D22" s="12" t="s">
        <v>33</v>
      </c>
      <c r="E22" s="13">
        <f>I2</f>
        <v>1300</v>
      </c>
      <c r="F22" s="13">
        <v>250</v>
      </c>
      <c r="G22" s="14">
        <f>F22*E22/10000</f>
        <v>32.5</v>
      </c>
      <c r="H22" s="15"/>
    </row>
    <row r="23" spans="2:8">
      <c r="B23" s="5" t="s">
        <v>101</v>
      </c>
      <c r="C23" s="6" t="s">
        <v>102</v>
      </c>
      <c r="D23" s="7" t="s">
        <v>33</v>
      </c>
      <c r="E23" s="6">
        <v>30</v>
      </c>
      <c r="F23" s="6">
        <v>18000</v>
      </c>
      <c r="G23" s="8">
        <f>E23*F23/10000</f>
        <v>54</v>
      </c>
      <c r="H23" s="9"/>
    </row>
    <row r="24" spans="2:8">
      <c r="B24" s="5" t="s">
        <v>103</v>
      </c>
      <c r="C24" s="6" t="s">
        <v>104</v>
      </c>
      <c r="D24" s="7" t="s">
        <v>33</v>
      </c>
      <c r="E24" s="6">
        <v>1</v>
      </c>
      <c r="F24" s="6">
        <f>G24*10000</f>
        <v>580200</v>
      </c>
      <c r="G24" s="8">
        <f>(G3+G21+G23)*0.1</f>
        <v>58.02</v>
      </c>
      <c r="H24" s="9"/>
    </row>
    <row r="25" spans="2:8">
      <c r="B25" s="23" t="s">
        <v>105</v>
      </c>
      <c r="C25" s="24" t="s">
        <v>106</v>
      </c>
      <c r="D25" s="25" t="s">
        <v>75</v>
      </c>
      <c r="E25" s="26">
        <f>I2</f>
        <v>1300</v>
      </c>
      <c r="F25" s="27">
        <f>G25/E25*10000</f>
        <v>4909.3846153846198</v>
      </c>
      <c r="G25" s="28">
        <f>G3+G21+G23+G24</f>
        <v>638.22</v>
      </c>
      <c r="H25" s="29">
        <f>G25/58</f>
        <v>11.003793103448301</v>
      </c>
    </row>
    <row r="26" spans="2:8" ht="66" customHeight="1">
      <c r="B26" s="68" t="s">
        <v>107</v>
      </c>
      <c r="C26" s="68"/>
      <c r="D26" s="68"/>
      <c r="E26" s="68"/>
      <c r="F26" s="68"/>
      <c r="G26" s="68"/>
      <c r="H26" s="68"/>
    </row>
  </sheetData>
  <mergeCells count="2">
    <mergeCell ref="B1:H1"/>
    <mergeCell ref="B26:H26"/>
  </mergeCells>
  <phoneticPr fontId="15" type="noConversion"/>
  <pageMargins left="0.75" right="0.75" top="1" bottom="1" header="0.5" footer="0.5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C4:S52"/>
  <sheetViews>
    <sheetView zoomScale="55" zoomScaleNormal="55" workbookViewId="0">
      <selection activeCell="D75" sqref="D75"/>
    </sheetView>
  </sheetViews>
  <sheetFormatPr defaultColWidth="9" defaultRowHeight="13.5"/>
  <sheetData>
    <row r="4" spans="13:16">
      <c r="M4" s="69" t="s">
        <v>108</v>
      </c>
      <c r="N4" s="70"/>
      <c r="O4" s="70"/>
      <c r="P4" s="70"/>
    </row>
    <row r="5" spans="13:16">
      <c r="M5" s="70"/>
      <c r="N5" s="70"/>
      <c r="O5" s="70"/>
      <c r="P5" s="70"/>
    </row>
    <row r="6" spans="13:16">
      <c r="M6" s="70"/>
      <c r="N6" s="70"/>
      <c r="O6" s="70"/>
      <c r="P6" s="70"/>
    </row>
    <row r="7" spans="13:16">
      <c r="M7" s="70"/>
      <c r="N7" s="70"/>
      <c r="O7" s="70"/>
      <c r="P7" s="70"/>
    </row>
    <row r="8" spans="13:16">
      <c r="M8" s="70"/>
      <c r="N8" s="70"/>
      <c r="O8" s="70"/>
      <c r="P8" s="70"/>
    </row>
    <row r="9" spans="13:16">
      <c r="M9" s="70"/>
      <c r="N9" s="70"/>
      <c r="O9" s="70"/>
      <c r="P9" s="70"/>
    </row>
    <row r="10" spans="13:16">
      <c r="M10" s="70"/>
      <c r="N10" s="70"/>
      <c r="O10" s="70"/>
      <c r="P10" s="70"/>
    </row>
    <row r="25" spans="3:19" ht="25.5">
      <c r="C25" s="71" t="s">
        <v>109</v>
      </c>
      <c r="D25" s="71"/>
      <c r="E25" s="1"/>
      <c r="F25" s="71" t="s">
        <v>110</v>
      </c>
      <c r="G25" s="71"/>
      <c r="H25" s="1"/>
      <c r="I25" s="1"/>
      <c r="J25" s="71" t="s">
        <v>111</v>
      </c>
      <c r="K25" s="71"/>
      <c r="L25" s="1"/>
      <c r="M25" s="1"/>
      <c r="N25" s="71" t="s">
        <v>112</v>
      </c>
      <c r="O25" s="71"/>
      <c r="P25" s="71"/>
      <c r="Q25" s="1"/>
      <c r="R25" s="71" t="s">
        <v>113</v>
      </c>
      <c r="S25" s="71"/>
    </row>
    <row r="26" spans="3:19" ht="25.5">
      <c r="C26" s="71"/>
      <c r="D26" s="71"/>
      <c r="E26" s="1"/>
      <c r="F26" s="71"/>
      <c r="G26" s="71"/>
      <c r="H26" s="1"/>
      <c r="I26" s="1"/>
      <c r="J26" s="71"/>
      <c r="K26" s="71"/>
      <c r="L26" s="1"/>
      <c r="M26" s="1"/>
      <c r="N26" s="71"/>
      <c r="O26" s="71"/>
      <c r="P26" s="71"/>
      <c r="Q26" s="1"/>
      <c r="R26" s="71"/>
      <c r="S26" s="71"/>
    </row>
    <row r="38" spans="3:19">
      <c r="C38" s="71" t="s">
        <v>114</v>
      </c>
      <c r="D38" s="71"/>
      <c r="F38" s="71" t="s">
        <v>115</v>
      </c>
      <c r="G38" s="71"/>
      <c r="I38" s="71" t="s">
        <v>116</v>
      </c>
      <c r="J38" s="71"/>
      <c r="L38" s="71" t="s">
        <v>117</v>
      </c>
      <c r="M38" s="71"/>
      <c r="O38" s="71" t="s">
        <v>118</v>
      </c>
      <c r="P38" s="71"/>
      <c r="R38" s="71" t="s">
        <v>119</v>
      </c>
      <c r="S38" s="71"/>
    </row>
    <row r="39" spans="3:19">
      <c r="C39" s="71"/>
      <c r="D39" s="71"/>
      <c r="F39" s="71"/>
      <c r="G39" s="71"/>
      <c r="I39" s="71"/>
      <c r="J39" s="71"/>
      <c r="L39" s="71"/>
      <c r="M39" s="71"/>
      <c r="O39" s="71"/>
      <c r="P39" s="71"/>
      <c r="R39" s="71"/>
      <c r="S39" s="71"/>
    </row>
    <row r="51" spans="3:10">
      <c r="C51" s="71" t="s">
        <v>120</v>
      </c>
      <c r="D51" s="71"/>
      <c r="F51" s="71" t="s">
        <v>121</v>
      </c>
      <c r="G51" s="71"/>
      <c r="I51" s="71" t="s">
        <v>122</v>
      </c>
      <c r="J51" s="71"/>
    </row>
    <row r="52" spans="3:10">
      <c r="C52" s="71"/>
      <c r="D52" s="71"/>
      <c r="F52" s="71"/>
      <c r="G52" s="71"/>
      <c r="I52" s="71"/>
      <c r="J52" s="71"/>
    </row>
  </sheetData>
  <mergeCells count="15">
    <mergeCell ref="R38:S39"/>
    <mergeCell ref="C51:D52"/>
    <mergeCell ref="I51:J52"/>
    <mergeCell ref="F51:G52"/>
    <mergeCell ref="C38:D39"/>
    <mergeCell ref="I38:J39"/>
    <mergeCell ref="O38:P39"/>
    <mergeCell ref="F38:G39"/>
    <mergeCell ref="L38:M39"/>
    <mergeCell ref="M4:P10"/>
    <mergeCell ref="C25:D26"/>
    <mergeCell ref="F25:G26"/>
    <mergeCell ref="J25:K26"/>
    <mergeCell ref="R25:S26"/>
    <mergeCell ref="N25:P26"/>
  </mergeCells>
  <phoneticPr fontId="15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园区清单</vt:lpstr>
      <vt:lpstr>3.仲夏花园酒店4#楼改造工程</vt:lpstr>
      <vt:lpstr>安全标识样式、编号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徐宋兵</dc:creator>
  <cp:lastModifiedBy>闵捷</cp:lastModifiedBy>
  <cp:lastPrinted>2024-09-09T05:59:00Z</cp:lastPrinted>
  <dcterms:created xsi:type="dcterms:W3CDTF">2023-02-20T01:16:00Z</dcterms:created>
  <dcterms:modified xsi:type="dcterms:W3CDTF">2024-12-03T02:38:22Z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9F271F7E0CF0490F82A5C41054F5134A_13</vt:lpwstr>
  </property>
  <property fmtid="{D5CDD505-2E9C-101B-9397-08002B2CF9AE}" pid="3" name="KSOProductBuildVer">
    <vt:lpwstr>2052-12.1.0.18912</vt:lpwstr>
  </property>
</Properties>
</file>